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5"/>
  </bookViews>
  <sheets>
    <sheet name="Income " sheetId="1" r:id="rId1"/>
    <sheet name="KLSE" sheetId="2" r:id="rId2"/>
    <sheet name="BSht" sheetId="3" r:id="rId3"/>
    <sheet name="C.Cflow" sheetId="4" r:id="rId4"/>
    <sheet name="Equity" sheetId="5" r:id="rId5"/>
    <sheet name="Notes" sheetId="6" r:id="rId6"/>
  </sheets>
  <definedNames>
    <definedName name="_xlnm.Print_Area" localSheetId="3">'C.Cflow'!$A$1:$F$31</definedName>
    <definedName name="_xlnm.Print_Area" localSheetId="4">'Equity'!$A$1:$F$47</definedName>
    <definedName name="_xlnm.Print_Area" localSheetId="0">'Income '!$A$1:$I$48</definedName>
    <definedName name="_xlnm.Print_Area" localSheetId="5">'Notes'!$A$1:$M$350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<sst xmlns="http://schemas.openxmlformats.org/spreadsheetml/2006/main" count="450" uniqueCount="346">
  <si>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</si>
  <si>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</si>
  <si>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</si>
  <si>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</si>
  <si>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</si>
  <si>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</si>
  <si>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</si>
  <si>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</si>
  <si>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</si>
  <si>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</si>
  <si>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</si>
  <si>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</si>
  <si>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</si>
  <si>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</si>
  <si>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Taxation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</si>
  <si>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</si>
  <si>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</si>
  <si>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</si>
  <si>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</si>
  <si>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</si>
  <si>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</si>
  <si>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</si>
  <si>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>Provision for Taxation</t>
  </si>
  <si>
    <t>Share Capital</t>
  </si>
  <si>
    <t>Review of Performance</t>
  </si>
  <si>
    <t>BY ORDER OF THE BOARD</t>
  </si>
  <si>
    <t>30/9/98</t>
  </si>
  <si>
    <t>Total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</si>
  <si>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</si>
  <si>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</si>
  <si>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</si>
  <si>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</si>
  <si>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</si>
  <si>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</si>
  <si>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</si>
  <si>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</si>
  <si>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</si>
  <si>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</si>
  <si>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</si>
  <si>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</si>
  <si>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</si>
  <si>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</si>
  <si>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</si>
  <si>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</si>
  <si>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</si>
  <si>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</si>
  <si>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</si>
  <si>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</si>
  <si>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</si>
  <si>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</si>
  <si>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</si>
  <si>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</si>
  <si>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</si>
  <si>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</si>
  <si>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</si>
  <si>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</si>
  <si>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</si>
  <si>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</si>
  <si>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</si>
  <si>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</si>
  <si>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</si>
  <si>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</si>
  <si>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</si>
  <si>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</si>
  <si>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</si>
  <si>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</si>
  <si>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</si>
  <si>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</si>
  <si>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</si>
  <si>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</si>
  <si>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</si>
  <si>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</si>
  <si>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</si>
  <si>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</si>
  <si>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</si>
  <si>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</si>
  <si>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</si>
  <si>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</si>
  <si>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</si>
  <si>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</si>
  <si>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</si>
  <si>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</si>
  <si>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</si>
  <si>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</si>
  <si>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</si>
  <si>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</si>
  <si>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</si>
  <si>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</si>
  <si>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</si>
  <si>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</si>
  <si>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</si>
  <si>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</si>
  <si>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</si>
  <si>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</si>
  <si>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</si>
  <si>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Balance at end of period</t>
  </si>
  <si>
    <t>Share</t>
  </si>
  <si>
    <t>Capital</t>
  </si>
  <si>
    <t>Retained</t>
  </si>
  <si>
    <t>Profits</t>
  </si>
  <si>
    <t>A1.</t>
  </si>
  <si>
    <t>CONDENSED CONSOLIDATED CASH FLOW STATEMENT</t>
  </si>
  <si>
    <t>(The Condensed Consolidated Cash Flow Statement should be read in conjunction with the Annual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</si>
  <si>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</si>
  <si>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</si>
  <si>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</si>
  <si>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</si>
  <si>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</si>
  <si>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</si>
  <si>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</si>
  <si>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</si>
  <si>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</si>
  <si>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</si>
  <si>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</si>
  <si>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</si>
  <si>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</si>
  <si>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</si>
  <si>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</si>
  <si>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Operating expenses</t>
  </si>
  <si>
    <t>Profit/(Loss) from operations</t>
  </si>
  <si>
    <t>Finance costs</t>
  </si>
  <si>
    <t>Profit/((Loss) before taxation</t>
  </si>
  <si>
    <t>Net Profit/(Loss) for the period</t>
  </si>
  <si>
    <t>Fully diluted earnings per share (sen)</t>
  </si>
  <si>
    <t>Minority interest</t>
  </si>
  <si>
    <t>SUMMARY OF KEY FINANCIAL INFORMATION FOR THE FINANCIAL PERIOD ENDED</t>
  </si>
  <si>
    <t>Profit/(Loss) after tax and minority interest</t>
  </si>
  <si>
    <t>Dividends per share (sen)</t>
  </si>
  <si>
    <t>Net tangible assets per share (RM)</t>
  </si>
  <si>
    <t>PART A2</t>
  </si>
  <si>
    <t>PART A3</t>
  </si>
  <si>
    <t>Gross interest income</t>
  </si>
  <si>
    <t>Gross interest expense</t>
  </si>
  <si>
    <t xml:space="preserve">(Preceding </t>
  </si>
  <si>
    <t xml:space="preserve">  Financial</t>
  </si>
  <si>
    <t xml:space="preserve">  Year End)</t>
  </si>
  <si>
    <t xml:space="preserve">There were no items affecting assets, liabilities, equity, net income or cash flows that are unusual because </t>
  </si>
  <si>
    <t>of their nature, size or incidence.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</si>
  <si>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</si>
  <si>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</si>
  <si>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</si>
  <si>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</si>
  <si>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</si>
  <si>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</si>
  <si>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</si>
  <si>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</si>
  <si>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</si>
  <si>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</si>
  <si>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</si>
  <si>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</si>
  <si>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</si>
  <si>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</si>
  <si>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</si>
  <si>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</si>
  <si>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</si>
  <si>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</si>
  <si>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</si>
  <si>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</si>
  <si>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</si>
  <si>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Interest income receivable</t>
  </si>
  <si>
    <t>Rental income receivable</t>
  </si>
  <si>
    <t>Purchases made - Freight forwarding</t>
  </si>
  <si>
    <t>Purchases made - Repairs and services</t>
  </si>
  <si>
    <t>B9.</t>
  </si>
  <si>
    <t>Net cash (used in)/generated from financing activities</t>
  </si>
  <si>
    <t xml:space="preserve">Valuation of property, plant and equipment 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</si>
  <si>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</si>
  <si>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</si>
  <si>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</si>
  <si>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</si>
  <si>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</si>
  <si>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</si>
  <si>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</si>
  <si>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</si>
  <si>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</si>
  <si>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</si>
  <si>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</si>
  <si>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</si>
  <si>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</si>
  <si>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</si>
  <si>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</si>
  <si>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</si>
  <si>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</si>
  <si>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</si>
  <si>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Property, plant and equipment are not stated at valuation.</t>
  </si>
  <si>
    <t>Current year's charge</t>
  </si>
  <si>
    <t>Deposits with licensed banks</t>
  </si>
  <si>
    <t>Group's share of associated company's results</t>
  </si>
  <si>
    <t>Furniture, Fittings and Computers</t>
  </si>
  <si>
    <t>Under/(Over) provision in respect of prior year</t>
  </si>
  <si>
    <t>Borrowings</t>
  </si>
  <si>
    <t>Production of security &amp; confidential documents</t>
  </si>
  <si>
    <t>Trading of security &amp; confidential documents</t>
  </si>
  <si>
    <t>Fima RLA Sdn Bhd, fellow subsidiary</t>
  </si>
  <si>
    <t>A16.</t>
  </si>
  <si>
    <t>In view of the uncertainty of recovering the amount awarded to the Plaintiff, the amount of RM1.18 million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</si>
  <si>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</si>
  <si>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</si>
  <si>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</si>
  <si>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explanation of events and transactions that are significant to an understanding of the changes in the financial</t>
  </si>
  <si>
    <t>The same accounting policies and method of computation are followed in the interim financial statements as</t>
  </si>
  <si>
    <t>Before Tax</t>
  </si>
  <si>
    <t>Group Results</t>
  </si>
  <si>
    <t>Segments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</si>
  <si>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</si>
  <si>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</si>
  <si>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</si>
  <si>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</si>
  <si>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</si>
  <si>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Net Profit</t>
  </si>
  <si>
    <t>Current Quarter</t>
  </si>
  <si>
    <t>PART A</t>
  </si>
  <si>
    <t>PART B</t>
  </si>
  <si>
    <t>Diluted Earnings per Share  (sen)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</si>
  <si>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</si>
  <si>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</si>
  <si>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</si>
  <si>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</si>
  <si>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</si>
  <si>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</si>
  <si>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Dividends Paid</t>
  </si>
  <si>
    <t>Purchase of Treasury Shares</t>
  </si>
  <si>
    <t>Net cash generated from/(used in) operating activities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</si>
  <si>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</si>
  <si>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</si>
  <si>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</si>
  <si>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</si>
  <si>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</si>
  <si>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</si>
  <si>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</si>
  <si>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</si>
  <si>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</si>
  <si>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</si>
  <si>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</si>
  <si>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</si>
  <si>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</si>
  <si>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</si>
  <si>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</si>
  <si>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</si>
  <si>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</si>
  <si>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</si>
  <si>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</si>
  <si>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</si>
  <si>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Purchases made - Delivery services</t>
  </si>
  <si>
    <t xml:space="preserve">directions of the Judge as to the further conduct of the matter.  </t>
  </si>
  <si>
    <t xml:space="preserve"> Statements for the year ended 31st March 2004)</t>
  </si>
  <si>
    <t>31/03/04</t>
  </si>
  <si>
    <t>Deferred Tax Assets</t>
  </si>
  <si>
    <t>Deferred Tax Liabilities</t>
  </si>
  <si>
    <t>Share Premium</t>
  </si>
  <si>
    <t>Treasury Shares</t>
  </si>
  <si>
    <t xml:space="preserve"> Financial Statements for the year ended 31st March 2004)</t>
  </si>
  <si>
    <t>Issue of share capital</t>
  </si>
  <si>
    <t xml:space="preserve">Share </t>
  </si>
  <si>
    <t>Premium</t>
  </si>
  <si>
    <t>Treasury</t>
  </si>
  <si>
    <t>Shares</t>
  </si>
  <si>
    <t>position and performance of the Group since the financial year ended 31 March 2004.</t>
  </si>
  <si>
    <t>including business combinations, acquisition or disposal of subsidiaries and long term investment.</t>
  </si>
  <si>
    <t>Share of profit/(loss) in associated company</t>
  </si>
  <si>
    <t xml:space="preserve">(The Condensed Consolidated Balance Sheet should be read in conjunction with the Annual Financial </t>
  </si>
  <si>
    <t>Bursa Malaysia Securities Berhad ("Bursa Securities") Listing Requirements</t>
  </si>
  <si>
    <t>of MASB 26 : Interim Financial Reporting and paragraph 9.22 of the Listing Requirements of the Bursa</t>
  </si>
  <si>
    <t>Securities.</t>
  </si>
  <si>
    <t>Kumpulan Fima Berhad, ultimate holding company</t>
  </si>
  <si>
    <t xml:space="preserve">Malaysian Transnational Trading Corporation Berhad </t>
  </si>
  <si>
    <t xml:space="preserve">Fima Freight Forwarders Sdn Bhd </t>
  </si>
  <si>
    <t>Related by virtue of having common director/(s) :</t>
  </si>
  <si>
    <t>Fellow Subsidiaries :</t>
  </si>
  <si>
    <t xml:space="preserve">Europel Services Sdn Bhd </t>
  </si>
  <si>
    <t xml:space="preserve">Nationwide Express Courier Services Berhad </t>
  </si>
  <si>
    <t xml:space="preserve">  Annual Financial Statements for the year ended 31st March 2004)</t>
  </si>
  <si>
    <t>given rise to any adjustments to the opening balances of retained profits of the prior year and the current</t>
  </si>
  <si>
    <t>period or to changes in comparatives.</t>
  </si>
  <si>
    <t>Dividends paid during the current financial period are as follows :-</t>
  </si>
  <si>
    <t>Cummulative Quarter Ended</t>
  </si>
  <si>
    <t>Final dividend paid</t>
  </si>
  <si>
    <t>There were no material subsequent events that have not been reflected in the annual report at the date of</t>
  </si>
  <si>
    <t>Sales made - Printing of documents</t>
  </si>
  <si>
    <t>Sales made - Supply of air-conditioners</t>
  </si>
  <si>
    <t>There were no borrowings and debt securities at the end of the reporting quarter.</t>
  </si>
  <si>
    <t>During the current financial quarter, the issued and paid-up share capital of the Company increased from</t>
  </si>
  <si>
    <t>Berhad Employees' Share Option Scheme at the option price of RM1.07 per share.</t>
  </si>
  <si>
    <t xml:space="preserve">party for arrears of rental income and other expenses amounting to RM1.70 million.  The defendant filed </t>
  </si>
  <si>
    <t>has not been recognised in the income statement of the Plaintiff in the current financial period.</t>
  </si>
  <si>
    <t>year ended 31 March 2004.  The explanatory notes attached to the interim financial statements provide an</t>
  </si>
  <si>
    <t>The effective tax rate on Group's profit todate is lower than the statutory tax rate mainly due to profit from</t>
  </si>
  <si>
    <t>associated company exempted from tax arising from its pioneer status.</t>
  </si>
  <si>
    <t>31/12/04</t>
  </si>
  <si>
    <t>31/12/03</t>
  </si>
  <si>
    <t>9 Months Cumulative</t>
  </si>
  <si>
    <t>9 months ended</t>
  </si>
  <si>
    <t>FOR THE QUARTER ENDED 31 DECEMBER 2004</t>
  </si>
  <si>
    <t>9 months ended 31 December 2003</t>
  </si>
  <si>
    <t>9 months ended 31 December 2004</t>
  </si>
  <si>
    <t xml:space="preserve">During the financial quarter, a total of 15,000 ordinary shares were repurchased from the open market for </t>
  </si>
  <si>
    <t>78,424,810 ordinary shares of RM1.00 each to 78,919,810 shares by the issuance of 495,000 ordinary</t>
  </si>
  <si>
    <t>Motor Vehicle</t>
  </si>
  <si>
    <t>During the quarter, the amount of inventories written down was RM275,000.</t>
  </si>
  <si>
    <t>of RM5.2 million or 6.5% over the corresponding period of previous year.</t>
  </si>
  <si>
    <t>A profit before taxation of RM24.5 million was recorded, an increase of RM9.3 million or 61.2% compared with</t>
  </si>
  <si>
    <t>the preceding year.  The improvement was mainly due to higher sales volume in the production of security</t>
  </si>
  <si>
    <t>loss to a RM2.9 million profit.</t>
  </si>
  <si>
    <t xml:space="preserve">During the quarter under review, the Group recorded a decrease in turnover of RM8.0 million or 21.7% from </t>
  </si>
  <si>
    <t>RM36.9 million to RM28.9 million compared with the preceding quarter resulting in a decline in profit before</t>
  </si>
  <si>
    <t xml:space="preserve">The reduction in the profit for the quarter was mainly attributable to the cyclical changes in volume of certain </t>
  </si>
  <si>
    <t>jobs in the production of security and confidential documents.  On the positive side, share of profit in associated</t>
  </si>
  <si>
    <t>be satisfactory in the remaining quarter of the financial year.</t>
  </si>
  <si>
    <t>On 10 December 2004, the Court adjourned the matter to 1 July 2005 for case management as the Plaintiff</t>
  </si>
  <si>
    <t>has yet to file in their bundle of documents.</t>
  </si>
  <si>
    <t>Miscellaneous services rendered</t>
  </si>
  <si>
    <t>The Board of Directors declare a payment of 5.0% tax exempt interim dividend for the year ended 31 March</t>
  </si>
  <si>
    <t>2005 (last year : nil).  The dividend payment will amount to approximately RM3.94 million (last year : nil)</t>
  </si>
  <si>
    <t>FOR THE THIRD QUARTER ENDED 31 DECEMBER 2004</t>
  </si>
  <si>
    <t>NOTES TO THE QUARTERLY ANNOUNCEMENT FOR THE THIRD QUARTER ENDED 31 DECEMBER 2004</t>
  </si>
  <si>
    <t>compared with the financial statements for the year ended 31 March 2004, except for the adoption of MASB 31</t>
  </si>
  <si>
    <t>a total consideration of RM20,703.  As at current period todate, a total of 680,200 ordinary shares were</t>
  </si>
  <si>
    <t>repurchased from the open market at an average price of RM1.39 for a total consideration of RM955,790.</t>
  </si>
  <si>
    <t>The repurchased transactions were financed by internally generated funds and the repurchased shares</t>
  </si>
  <si>
    <t>are held as treasury shares.</t>
  </si>
  <si>
    <t>the current period todate except for the following :-</t>
  </si>
  <si>
    <t>Current Period Todate</t>
  </si>
  <si>
    <t>Period Todate</t>
  </si>
  <si>
    <t>taxation by RM0.3 million from RM9.5 million to RM9.2 million.</t>
  </si>
  <si>
    <t>company increased by RM0.7 million during the quarter from RM0.9 million in the preceding quarter to RM1.6</t>
  </si>
  <si>
    <t>CONDENSED CONSOLIDATED INCOME STATEMENTS</t>
  </si>
  <si>
    <t xml:space="preserve">(The Condensed Consolidated Income Statements should be read in conjunction with the Annual Financial </t>
  </si>
  <si>
    <t>CONDENSED CONSOLIDATED BALANCE SHEETS</t>
  </si>
  <si>
    <t>CONDENSED CONSOLIDATED STATEMENTS OF CHANGES IN EQUITY</t>
  </si>
  <si>
    <t>Balance at beginning of period</t>
  </si>
  <si>
    <t xml:space="preserve">(The Condensed Consolidated Statements of Changes in Equity should be read in conjunction with the </t>
  </si>
  <si>
    <t>2003 - 7% Tax Exempt   (Paid 4 November 2003)</t>
  </si>
  <si>
    <t>2004 - 8% Tax Exempt  (Paid 3 September 2004)</t>
  </si>
  <si>
    <t>Profit</t>
  </si>
  <si>
    <t>and MASB 32, which became effective from 1 April 2004.  The adoption of MASB 31 and MASB 32 has not</t>
  </si>
  <si>
    <t>shares of RM1.00 each for cash pursuant to the exercise of options granted under the Fima Corporation</t>
  </si>
  <si>
    <t xml:space="preserve">For the third quarter ended 31 December 2004, turnover for the Group closed at RM85.9 million, an increase </t>
  </si>
  <si>
    <t>Share of taxation of Associated Company</t>
  </si>
  <si>
    <t>Summary Judgement for the sum of RM1.18 million.  The High Court also ordered that the remaining</t>
  </si>
  <si>
    <t>claimof RM0.52 million be proceeded with full trial.  The Court had further ordered that the execution be</t>
  </si>
  <si>
    <t xml:space="preserve">of Appeal and the Affidavit in Support. </t>
  </si>
  <si>
    <t>stayed until the disposal of the trial.  On 1 December 2003, the Defendant filed into the Court the Record</t>
  </si>
  <si>
    <t>The Plaintiff had filed the Case Management Notice in respect of the trial and is still awaiting the date for</t>
  </si>
  <si>
    <t>the Case Management to be fixed by the Court.</t>
  </si>
  <si>
    <t>and confidential documents and the turnaround in performance of the associated company from a RM2.8 million</t>
  </si>
  <si>
    <t>Date :  24 January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</si>
</sst>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172" fontId="7" fillId="0" borderId="0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5" fontId="23" fillId="0" borderId="0" xfId="0" applyNumberFormat="1" applyFont="1" applyAlignment="1" quotePrefix="1">
      <alignment horizontal="center"/>
    </xf>
    <xf numFmtId="15" fontId="2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73" fontId="25" fillId="0" borderId="0" xfId="15" applyNumberFormat="1" applyFont="1" applyAlignment="1">
      <alignment/>
    </xf>
    <xf numFmtId="173" fontId="0" fillId="0" borderId="4" xfId="15" applyNumberFormat="1" applyFont="1" applyBorder="1" applyAlignment="1">
      <alignment horizontal="right"/>
    </xf>
    <xf numFmtId="0" fontId="24" fillId="0" borderId="0" xfId="0" applyFont="1" applyAlignment="1">
      <alignment/>
    </xf>
    <xf numFmtId="173" fontId="0" fillId="0" borderId="0" xfId="15" applyNumberFormat="1" applyFont="1" applyBorder="1" applyAlignment="1">
      <alignment horizontal="left"/>
    </xf>
    <xf numFmtId="173" fontId="5" fillId="0" borderId="4" xfId="15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73" fontId="25" fillId="0" borderId="4" xfId="15" applyNumberFormat="1" applyFont="1" applyBorder="1" applyAlignment="1">
      <alignment/>
    </xf>
    <xf numFmtId="173" fontId="25" fillId="0" borderId="0" xfId="15" applyNumberFormat="1" applyFont="1" applyBorder="1" applyAlignment="1">
      <alignment/>
    </xf>
    <xf numFmtId="173" fontId="25" fillId="0" borderId="5" xfId="15" applyNumberFormat="1" applyFont="1" applyBorder="1" applyAlignment="1">
      <alignment/>
    </xf>
    <xf numFmtId="0" fontId="25" fillId="0" borderId="0" xfId="0" applyFont="1" applyAlignment="1">
      <alignment/>
    </xf>
    <xf numFmtId="173" fontId="26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1">
      <selection activeCell="B19" sqref="B19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313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8"/>
    </row>
    <row r="7" spans="1:12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8"/>
    </row>
    <row r="8" spans="1:12" ht="12.75">
      <c r="A8" s="2" t="s">
        <v>325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102" t="s">
        <v>210</v>
      </c>
      <c r="C10" s="102"/>
      <c r="D10" s="102"/>
      <c r="E10" s="102"/>
      <c r="F10" s="1"/>
      <c r="G10" s="37" t="s">
        <v>290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12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86" t="s">
        <v>288</v>
      </c>
      <c r="C14" s="16"/>
      <c r="D14" s="17" t="s">
        <v>26</v>
      </c>
      <c r="E14" s="86" t="s">
        <v>289</v>
      </c>
      <c r="F14" s="16"/>
      <c r="G14" s="33" t="str">
        <f>+B14</f>
        <v>31/12/04</v>
      </c>
      <c r="H14" s="16"/>
      <c r="I14" s="33" t="str">
        <f>+E14</f>
        <v>31/12/03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37</v>
      </c>
      <c r="B17" s="18">
        <v>28881</v>
      </c>
      <c r="C17" s="18"/>
      <c r="D17" s="18"/>
      <c r="E17" s="18">
        <v>25055</v>
      </c>
      <c r="F17" s="18"/>
      <c r="G17" s="95">
        <v>85868</v>
      </c>
      <c r="H17" s="18"/>
      <c r="I17" s="18">
        <v>80625</v>
      </c>
      <c r="J17" s="18"/>
      <c r="K17" s="11"/>
      <c r="L17" s="8"/>
    </row>
    <row r="18" spans="1:12" ht="12.75">
      <c r="A18" s="3"/>
      <c r="B18" s="18"/>
      <c r="C18" s="18"/>
      <c r="D18" s="18"/>
      <c r="E18" s="18"/>
      <c r="F18" s="18"/>
      <c r="G18" s="95"/>
      <c r="H18" s="18"/>
      <c r="I18" s="18"/>
      <c r="J18" s="18"/>
      <c r="K18" s="11"/>
      <c r="L18" s="8"/>
    </row>
    <row r="19" spans="1:12" ht="12.75">
      <c r="A19" s="3" t="s">
        <v>142</v>
      </c>
      <c r="B19" s="18">
        <v>229</v>
      </c>
      <c r="C19" s="18"/>
      <c r="D19" s="18"/>
      <c r="E19" s="18">
        <v>92</v>
      </c>
      <c r="F19" s="18"/>
      <c r="G19" s="95">
        <v>784</v>
      </c>
      <c r="H19" s="18"/>
      <c r="I19" s="18">
        <v>258</v>
      </c>
      <c r="J19" s="18"/>
      <c r="K19" s="11"/>
      <c r="L19" s="8"/>
    </row>
    <row r="20" spans="1:12" ht="12.75">
      <c r="A20" s="3"/>
      <c r="B20" s="18"/>
      <c r="C20" s="18"/>
      <c r="D20" s="18"/>
      <c r="E20" s="18"/>
      <c r="F20" s="18"/>
      <c r="G20" s="95"/>
      <c r="H20" s="18"/>
      <c r="I20" s="18"/>
      <c r="J20" s="18"/>
      <c r="K20" s="11"/>
      <c r="L20" s="8"/>
    </row>
    <row r="21" spans="1:12" ht="12.75">
      <c r="A21" s="3" t="s">
        <v>118</v>
      </c>
      <c r="B21" s="23">
        <v>-21556</v>
      </c>
      <c r="C21" s="18"/>
      <c r="D21" s="18"/>
      <c r="E21" s="23">
        <v>-20346</v>
      </c>
      <c r="F21" s="18"/>
      <c r="G21" s="107">
        <f>-53447+650-9673-2634</f>
        <v>-65104</v>
      </c>
      <c r="H21" s="18"/>
      <c r="I21" s="23">
        <v>-62900</v>
      </c>
      <c r="J21" s="18"/>
      <c r="K21" s="11"/>
      <c r="L21" s="8"/>
    </row>
    <row r="22" spans="1:12" ht="12.75">
      <c r="A22" s="3"/>
      <c r="B22" s="18"/>
      <c r="C22" s="18"/>
      <c r="D22" s="18"/>
      <c r="E22" s="18"/>
      <c r="F22" s="18"/>
      <c r="G22" s="95"/>
      <c r="H22" s="18"/>
      <c r="I22" s="18"/>
      <c r="J22" s="18"/>
      <c r="K22" s="11"/>
      <c r="L22" s="8"/>
    </row>
    <row r="23" spans="1:12" ht="12.75">
      <c r="A23" s="2" t="s">
        <v>216</v>
      </c>
      <c r="B23" s="18">
        <f>SUM(B17:B22)</f>
        <v>7554</v>
      </c>
      <c r="C23" s="18"/>
      <c r="D23" s="18"/>
      <c r="E23" s="18">
        <f>SUM(E17:E22)</f>
        <v>4801</v>
      </c>
      <c r="F23" s="18"/>
      <c r="G23" s="95">
        <f>SUM(G17:G22)</f>
        <v>21548</v>
      </c>
      <c r="H23" s="18"/>
      <c r="I23" s="18">
        <f>SUM(I17:I22)</f>
        <v>17983</v>
      </c>
      <c r="J23" s="18"/>
      <c r="K23" s="11"/>
      <c r="L23" s="8"/>
    </row>
    <row r="24" spans="1:12" ht="12.75">
      <c r="A24" s="3"/>
      <c r="B24" s="18"/>
      <c r="C24" s="18"/>
      <c r="D24" s="18"/>
      <c r="E24" s="18"/>
      <c r="F24" s="18"/>
      <c r="G24" s="95"/>
      <c r="H24" s="18"/>
      <c r="I24" s="18"/>
      <c r="J24" s="18"/>
      <c r="K24" s="11"/>
      <c r="L24" s="8"/>
    </row>
    <row r="25" spans="1:12" ht="12.75">
      <c r="A25" s="3" t="s">
        <v>120</v>
      </c>
      <c r="B25" s="19">
        <v>-5</v>
      </c>
      <c r="C25" s="19"/>
      <c r="D25" s="19"/>
      <c r="E25" s="19">
        <v>-6</v>
      </c>
      <c r="F25" s="19"/>
      <c r="G25" s="108">
        <v>-16</v>
      </c>
      <c r="H25" s="19"/>
      <c r="I25" s="19">
        <v>-25</v>
      </c>
      <c r="J25" s="18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08"/>
      <c r="H26" s="19"/>
      <c r="I26" s="19"/>
      <c r="J26" s="18"/>
      <c r="K26" s="11"/>
      <c r="L26" s="8"/>
    </row>
    <row r="27" spans="1:12" ht="12.75">
      <c r="A27" s="3" t="s">
        <v>259</v>
      </c>
      <c r="B27" s="23">
        <v>1611</v>
      </c>
      <c r="C27" s="18"/>
      <c r="D27" s="18"/>
      <c r="E27" s="23">
        <v>-1054</v>
      </c>
      <c r="F27" s="18"/>
      <c r="G27" s="107">
        <v>2918</v>
      </c>
      <c r="H27" s="18"/>
      <c r="I27" s="23">
        <v>-2789</v>
      </c>
      <c r="J27" s="18"/>
      <c r="K27" s="11"/>
      <c r="L27" s="8"/>
    </row>
    <row r="28" spans="1:12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1"/>
      <c r="L28" s="8"/>
    </row>
    <row r="29" spans="1:12" ht="12.75">
      <c r="A29" s="2" t="s">
        <v>217</v>
      </c>
      <c r="B29" s="18">
        <f>SUM(B23:B27)</f>
        <v>9160</v>
      </c>
      <c r="C29" s="18"/>
      <c r="D29" s="18"/>
      <c r="E29" s="18">
        <f>SUM(E23:E27)</f>
        <v>3741</v>
      </c>
      <c r="F29" s="18"/>
      <c r="G29" s="18">
        <f>SUM(G23:G27)</f>
        <v>24450</v>
      </c>
      <c r="H29" s="18"/>
      <c r="I29" s="18">
        <f>SUM(I23:I27)</f>
        <v>15169</v>
      </c>
      <c r="J29" s="18"/>
      <c r="K29" s="11"/>
      <c r="L29" s="8"/>
    </row>
    <row r="30" spans="1:12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1"/>
      <c r="L30" s="8"/>
    </row>
    <row r="31" spans="1:12" ht="12.75">
      <c r="A31" s="3" t="s">
        <v>14</v>
      </c>
      <c r="B31" s="23">
        <v>-2162</v>
      </c>
      <c r="C31" s="18"/>
      <c r="D31" s="18"/>
      <c r="E31" s="23">
        <v>-1286</v>
      </c>
      <c r="F31" s="18"/>
      <c r="G31" s="23">
        <v>-6236</v>
      </c>
      <c r="H31" s="18"/>
      <c r="I31" s="23">
        <v>-4979</v>
      </c>
      <c r="J31" s="18"/>
      <c r="K31" s="11"/>
      <c r="L31" s="8"/>
    </row>
    <row r="32" spans="1:12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1"/>
      <c r="L32" s="8"/>
    </row>
    <row r="33" spans="1:12" ht="12.75">
      <c r="A33" s="2" t="s">
        <v>218</v>
      </c>
      <c r="B33" s="18">
        <f>+B29+B31</f>
        <v>6998</v>
      </c>
      <c r="C33" s="18"/>
      <c r="D33" s="18"/>
      <c r="E33" s="18">
        <f>+E29+E31</f>
        <v>2455</v>
      </c>
      <c r="F33" s="18"/>
      <c r="G33" s="18">
        <f>+G29+G31</f>
        <v>18214</v>
      </c>
      <c r="H33" s="18"/>
      <c r="I33" s="18">
        <f>+I29+I31</f>
        <v>10190</v>
      </c>
      <c r="J33" s="18"/>
      <c r="K33" s="11"/>
      <c r="L33" s="8"/>
    </row>
    <row r="34" spans="1:12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1"/>
      <c r="L34" s="8"/>
    </row>
    <row r="35" spans="1:12" ht="12.75">
      <c r="A35" s="3" t="s">
        <v>124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  <c r="K35" s="11"/>
      <c r="L35" s="8"/>
    </row>
    <row r="36" spans="1:12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1"/>
      <c r="L36" s="8"/>
    </row>
    <row r="37" spans="1:12" ht="13.5" thickBot="1">
      <c r="A37" s="2" t="s">
        <v>219</v>
      </c>
      <c r="B37" s="57">
        <f>+B33+B35</f>
        <v>6998</v>
      </c>
      <c r="C37" s="18"/>
      <c r="D37" s="18"/>
      <c r="E37" s="57">
        <f>+E33+E35</f>
        <v>2455</v>
      </c>
      <c r="F37" s="18"/>
      <c r="G37" s="57">
        <f>+G33+G35</f>
        <v>18214</v>
      </c>
      <c r="H37" s="18"/>
      <c r="I37" s="57">
        <f>+I33+I35</f>
        <v>10190</v>
      </c>
      <c r="J37" s="18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52</v>
      </c>
      <c r="B40" s="58">
        <f>+Notes!F320</f>
        <v>9.01</v>
      </c>
      <c r="C40" s="58"/>
      <c r="D40" s="58" t="e">
        <f>ROUND(#REF!/30968.724*100,1)</f>
        <v>#REF!</v>
      </c>
      <c r="E40" s="58">
        <f>+Notes!I320</f>
        <v>3.17</v>
      </c>
      <c r="F40" s="58" t="e">
        <f>ROUND(#REF!/30968.724*100,1)</f>
        <v>#REF!</v>
      </c>
      <c r="G40" s="58">
        <f>+Notes!K320</f>
        <v>23.45</v>
      </c>
      <c r="H40" s="58" t="e">
        <f>ROUND(#REF!/30968.724*100,1)</f>
        <v>#REF!</v>
      </c>
      <c r="I40" s="58">
        <f>+Notes!M320</f>
        <v>13.16</v>
      </c>
      <c r="J40" s="3"/>
      <c r="K40" s="11"/>
      <c r="L40" s="8"/>
    </row>
    <row r="41" spans="1:12" ht="12.75" customHeight="1">
      <c r="A41" s="3"/>
      <c r="B41" s="58"/>
      <c r="C41" s="58"/>
      <c r="D41" s="58"/>
      <c r="E41" s="58"/>
      <c r="F41" s="58"/>
      <c r="G41" s="58"/>
      <c r="H41" s="58"/>
      <c r="I41" s="58"/>
      <c r="J41" s="3"/>
      <c r="K41" s="11"/>
      <c r="L41" s="8"/>
    </row>
    <row r="42" spans="1:12" ht="12.75">
      <c r="A42" s="3" t="s">
        <v>123</v>
      </c>
      <c r="B42" s="58">
        <v>8.77</v>
      </c>
      <c r="C42" s="58"/>
      <c r="D42" s="58"/>
      <c r="E42" s="58">
        <f>+Notes!I330</f>
        <v>3.13</v>
      </c>
      <c r="F42" s="58"/>
      <c r="G42" s="58">
        <v>22.84</v>
      </c>
      <c r="H42" s="58"/>
      <c r="I42" s="58">
        <f>+Notes!M330</f>
        <v>12.99</v>
      </c>
      <c r="J42" s="3"/>
      <c r="K42" s="11"/>
      <c r="L42" s="8"/>
    </row>
    <row r="43" spans="1:12" ht="12.75">
      <c r="A43" s="3"/>
      <c r="B43" s="60"/>
      <c r="C43" s="19"/>
      <c r="D43" s="60"/>
      <c r="E43" s="60"/>
      <c r="F43" s="60"/>
      <c r="H43" s="60"/>
      <c r="I43" s="60"/>
      <c r="J43" s="3"/>
      <c r="K43" s="11"/>
      <c r="L43" s="8"/>
    </row>
    <row r="44" spans="1:12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1"/>
      <c r="L44" s="8"/>
    </row>
    <row r="45" spans="1:12" ht="12.75">
      <c r="A45" s="2" t="s">
        <v>326</v>
      </c>
      <c r="B45" s="18"/>
      <c r="C45" s="18"/>
      <c r="D45" s="18"/>
      <c r="E45" s="18"/>
      <c r="F45" s="18"/>
      <c r="G45" s="18"/>
      <c r="H45" s="18"/>
      <c r="I45" s="18"/>
      <c r="J45" s="3"/>
      <c r="K45" s="11"/>
      <c r="L45" s="8"/>
    </row>
    <row r="46" spans="1:12" ht="12.75">
      <c r="A46" s="2" t="s">
        <v>245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11"/>
      <c r="L100" s="8"/>
    </row>
    <row r="101" spans="1:12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11"/>
      <c r="L101" s="8"/>
    </row>
    <row r="102" spans="1:12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11"/>
      <c r="L102" s="8"/>
    </row>
    <row r="103" spans="1:12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11"/>
      <c r="L103" s="8"/>
    </row>
    <row r="104" spans="1:12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11"/>
      <c r="L104" s="8"/>
    </row>
    <row r="105" spans="1:12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11"/>
      <c r="L105" s="8"/>
    </row>
    <row r="106" spans="1:12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5" customFormat="1" ht="12.75">
      <c r="K201" s="12"/>
      <c r="L201" s="2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29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workbookViewId="0" topLeftCell="A13">
      <selection activeCell="I29" sqref="I29"/>
    </sheetView>
  </sheetViews>
  <sheetFormatPr defaultColWidth="9.140625" defaultRowHeight="12.75"/>
  <cols>
    <col min="1" max="1" width="34.85156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0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</row>
    <row r="2" spans="1:10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</row>
    <row r="3" spans="1:10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0.5" customHeight="1">
      <c r="A4" s="12"/>
      <c r="B4" s="12"/>
      <c r="C4" s="11"/>
      <c r="D4" s="11"/>
      <c r="E4" s="11"/>
      <c r="F4" s="11"/>
      <c r="G4" s="11"/>
      <c r="H4" s="11"/>
      <c r="I4" s="11"/>
      <c r="J4" s="11"/>
    </row>
    <row r="5" spans="1:10" ht="12.75">
      <c r="A5" s="103" t="s">
        <v>125</v>
      </c>
      <c r="B5" s="103"/>
      <c r="C5" s="103"/>
      <c r="D5" s="103"/>
      <c r="E5" s="103"/>
      <c r="F5" s="103"/>
      <c r="G5" s="103"/>
      <c r="H5" s="103"/>
      <c r="I5" s="103"/>
      <c r="J5" s="11"/>
    </row>
    <row r="6" spans="1:10" ht="12.75">
      <c r="A6" s="103" t="str">
        <f>+'Income '!A5</f>
        <v>FOR THE THIRD QUARTER ENDED 31 DECEMBER 2004</v>
      </c>
      <c r="B6" s="103"/>
      <c r="C6" s="103"/>
      <c r="D6" s="103"/>
      <c r="E6" s="103"/>
      <c r="F6" s="103"/>
      <c r="G6" s="103"/>
      <c r="H6" s="103"/>
      <c r="I6" s="103"/>
      <c r="J6" s="11"/>
    </row>
    <row r="7" spans="1:10" ht="12.75">
      <c r="A7" s="2"/>
      <c r="B7" s="12"/>
      <c r="C7" s="11"/>
      <c r="D7" s="11"/>
      <c r="E7" s="11"/>
      <c r="F7" s="11"/>
      <c r="G7" s="11"/>
      <c r="H7" s="11"/>
      <c r="I7" s="11"/>
      <c r="J7" s="11"/>
    </row>
    <row r="8" spans="1:10" ht="12.75">
      <c r="A8" s="2"/>
      <c r="B8" s="12"/>
      <c r="C8" s="11"/>
      <c r="D8" s="11"/>
      <c r="E8" s="11"/>
      <c r="F8" s="11"/>
      <c r="G8" s="11"/>
      <c r="H8" s="11"/>
      <c r="I8" s="11"/>
      <c r="J8" s="11"/>
    </row>
    <row r="9" spans="1:10" ht="11.25" customHeight="1">
      <c r="A9" s="3"/>
      <c r="B9" s="102" t="s">
        <v>4</v>
      </c>
      <c r="C9" s="102"/>
      <c r="D9" s="102"/>
      <c r="E9" s="102"/>
      <c r="F9" s="1"/>
      <c r="G9" s="37" t="s">
        <v>5</v>
      </c>
      <c r="H9" s="1"/>
      <c r="I9" s="1"/>
      <c r="J9" s="2"/>
    </row>
    <row r="10" spans="1:10" ht="11.25" customHeight="1">
      <c r="A10" s="3"/>
      <c r="B10" s="4" t="s">
        <v>6</v>
      </c>
      <c r="C10" s="4"/>
      <c r="D10" s="4" t="s">
        <v>7</v>
      </c>
      <c r="E10" s="4" t="s">
        <v>7</v>
      </c>
      <c r="F10" s="4"/>
      <c r="G10" s="4" t="s">
        <v>6</v>
      </c>
      <c r="H10" s="4"/>
      <c r="I10" s="4" t="s">
        <v>7</v>
      </c>
      <c r="J10" s="2"/>
    </row>
    <row r="11" spans="1:10" ht="11.25" customHeight="1">
      <c r="A11" s="3"/>
      <c r="B11" s="4" t="s">
        <v>8</v>
      </c>
      <c r="C11" s="4"/>
      <c r="D11" s="4" t="s">
        <v>9</v>
      </c>
      <c r="E11" s="4" t="s">
        <v>9</v>
      </c>
      <c r="F11" s="4"/>
      <c r="G11" s="4" t="s">
        <v>8</v>
      </c>
      <c r="H11" s="4"/>
      <c r="I11" s="4" t="s">
        <v>9</v>
      </c>
      <c r="J11" s="2"/>
    </row>
    <row r="12" spans="1:10" ht="11.25" customHeight="1">
      <c r="A12" s="3"/>
      <c r="B12" s="4" t="s">
        <v>10</v>
      </c>
      <c r="C12" s="4"/>
      <c r="D12" s="4" t="s">
        <v>10</v>
      </c>
      <c r="E12" s="4" t="s">
        <v>10</v>
      </c>
      <c r="F12" s="4"/>
      <c r="G12" s="4" t="s">
        <v>11</v>
      </c>
      <c r="H12" s="4"/>
      <c r="I12" s="4" t="s">
        <v>12</v>
      </c>
      <c r="J12" s="2"/>
    </row>
    <row r="13" spans="1:10" ht="11.25" customHeight="1">
      <c r="A13" s="3"/>
      <c r="B13" s="33" t="str">
        <f>+'Income '!B14</f>
        <v>31/12/04</v>
      </c>
      <c r="C13" s="16"/>
      <c r="D13" s="17" t="s">
        <v>26</v>
      </c>
      <c r="E13" s="33" t="str">
        <f>+'Income '!E14</f>
        <v>31/12/03</v>
      </c>
      <c r="F13" s="16"/>
      <c r="G13" s="33" t="str">
        <f>+'Income '!G14</f>
        <v>31/12/04</v>
      </c>
      <c r="H13" s="16"/>
      <c r="I13" s="33" t="str">
        <f>+'Income '!I14</f>
        <v>31/12/03</v>
      </c>
      <c r="J13" s="2"/>
    </row>
    <row r="14" spans="1:10" ht="11.25" customHeight="1">
      <c r="A14" s="3"/>
      <c r="B14" s="4" t="s">
        <v>13</v>
      </c>
      <c r="C14" s="4"/>
      <c r="D14" s="4" t="s">
        <v>13</v>
      </c>
      <c r="E14" s="4" t="s">
        <v>13</v>
      </c>
      <c r="F14" s="4"/>
      <c r="G14" s="4" t="s">
        <v>13</v>
      </c>
      <c r="H14" s="4"/>
      <c r="I14" s="4" t="s">
        <v>13</v>
      </c>
      <c r="J14" s="12"/>
    </row>
    <row r="15" spans="1:10" ht="12.75" customHeight="1">
      <c r="A15" s="3"/>
      <c r="B15" s="2"/>
      <c r="C15" s="2"/>
      <c r="D15" s="2"/>
      <c r="E15" s="2"/>
      <c r="F15" s="2"/>
      <c r="G15" s="2"/>
      <c r="H15" s="2"/>
      <c r="I15" s="2"/>
      <c r="J15" s="12"/>
    </row>
    <row r="16" spans="1:10" ht="12.75" customHeight="1">
      <c r="A16" s="51" t="s">
        <v>129</v>
      </c>
      <c r="B16" s="2"/>
      <c r="C16" s="2"/>
      <c r="D16" s="2"/>
      <c r="E16" s="2"/>
      <c r="F16" s="2"/>
      <c r="G16" s="2"/>
      <c r="H16" s="2"/>
      <c r="I16" s="2"/>
      <c r="J16" s="12"/>
    </row>
    <row r="17" spans="1:10" ht="12.75" customHeight="1">
      <c r="A17" s="3"/>
      <c r="B17" s="2"/>
      <c r="C17" s="2"/>
      <c r="D17" s="2"/>
      <c r="E17" s="2"/>
      <c r="F17" s="2"/>
      <c r="G17" s="2"/>
      <c r="H17" s="2"/>
      <c r="I17" s="2"/>
      <c r="J17" s="12"/>
    </row>
    <row r="18" spans="1:10" ht="12.75">
      <c r="A18" s="3" t="s">
        <v>37</v>
      </c>
      <c r="B18" s="18">
        <f>+'Income '!B17</f>
        <v>28881</v>
      </c>
      <c r="C18" s="18"/>
      <c r="D18" s="18"/>
      <c r="E18" s="18">
        <f>+'Income '!E17</f>
        <v>25055</v>
      </c>
      <c r="F18" s="18"/>
      <c r="G18" s="18">
        <f>+'Income '!G17</f>
        <v>85868</v>
      </c>
      <c r="H18" s="18"/>
      <c r="I18" s="18">
        <f>+'Income '!I17</f>
        <v>80625</v>
      </c>
      <c r="J18" s="18"/>
    </row>
    <row r="19" spans="1:10" ht="12.75">
      <c r="A19" s="3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3" t="s">
        <v>121</v>
      </c>
      <c r="B20" s="18">
        <f>+'Income '!B29</f>
        <v>9160</v>
      </c>
      <c r="C20" s="18"/>
      <c r="D20" s="18"/>
      <c r="E20" s="18">
        <f>+'Income '!E29</f>
        <v>3741</v>
      </c>
      <c r="F20" s="18"/>
      <c r="G20" s="18">
        <f>+'Income '!G29</f>
        <v>24450</v>
      </c>
      <c r="H20" s="18"/>
      <c r="I20" s="18">
        <f>+'Income '!I29</f>
        <v>15169</v>
      </c>
      <c r="J20" s="18"/>
    </row>
    <row r="21" spans="1:10" ht="12.75">
      <c r="A21" s="3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3" t="s">
        <v>126</v>
      </c>
      <c r="B22" s="18">
        <f>+'Income '!B37</f>
        <v>6998</v>
      </c>
      <c r="C22" s="18"/>
      <c r="D22" s="18"/>
      <c r="E22" s="18">
        <f>+'Income '!E37</f>
        <v>2455</v>
      </c>
      <c r="F22" s="18"/>
      <c r="G22" s="18">
        <f>+'Income '!G37</f>
        <v>18214</v>
      </c>
      <c r="H22" s="18"/>
      <c r="I22" s="18">
        <f>+'Income '!I37</f>
        <v>10190</v>
      </c>
      <c r="J22" s="18"/>
    </row>
    <row r="23" spans="1:10" ht="12.75">
      <c r="A23" s="3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3" t="s">
        <v>122</v>
      </c>
      <c r="B24" s="19">
        <f>+'Income '!B37</f>
        <v>6998</v>
      </c>
      <c r="C24" s="19"/>
      <c r="D24" s="19"/>
      <c r="E24" s="19">
        <f>+'Income '!E37</f>
        <v>2455</v>
      </c>
      <c r="F24" s="19"/>
      <c r="G24" s="19">
        <f>+'Income '!G37</f>
        <v>18214</v>
      </c>
      <c r="H24" s="19"/>
      <c r="I24" s="19">
        <f>+'Income '!I37</f>
        <v>10190</v>
      </c>
      <c r="J24" s="18"/>
    </row>
    <row r="25" spans="1:10" ht="12.75">
      <c r="A25" s="3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3" t="s">
        <v>52</v>
      </c>
      <c r="B26" s="58">
        <f>+'Income '!B40</f>
        <v>9.01</v>
      </c>
      <c r="C26" s="58"/>
      <c r="D26" s="58" t="e">
        <f>ROUND(#REF!/30968.724*100,1)</f>
        <v>#REF!</v>
      </c>
      <c r="E26" s="58">
        <f>+'Income '!E40</f>
        <v>3.17</v>
      </c>
      <c r="F26" s="58" t="e">
        <f>ROUND(#REF!/30968.724*100,1)</f>
        <v>#REF!</v>
      </c>
      <c r="G26" s="58">
        <f>+'Income '!G40</f>
        <v>23.45</v>
      </c>
      <c r="H26" s="58" t="e">
        <f>ROUND(#REF!/30968.724*100,1)</f>
        <v>#REF!</v>
      </c>
      <c r="I26" s="58">
        <f>+'Income '!I40</f>
        <v>13.16</v>
      </c>
      <c r="J26" s="3"/>
    </row>
    <row r="27" spans="1:10" ht="12.75" customHeight="1">
      <c r="A27" s="3"/>
      <c r="B27" s="58"/>
      <c r="C27" s="58"/>
      <c r="D27" s="58"/>
      <c r="E27" s="58"/>
      <c r="F27" s="58"/>
      <c r="G27" s="58"/>
      <c r="H27" s="58"/>
      <c r="I27" s="58"/>
      <c r="J27" s="3"/>
    </row>
    <row r="28" spans="1:10" ht="12.75">
      <c r="A28" s="3" t="s">
        <v>127</v>
      </c>
      <c r="B28" s="58">
        <v>0</v>
      </c>
      <c r="C28" s="58"/>
      <c r="D28" s="58"/>
      <c r="E28" s="58">
        <v>7</v>
      </c>
      <c r="F28" s="58"/>
      <c r="G28" s="58">
        <v>8</v>
      </c>
      <c r="H28" s="58"/>
      <c r="I28" s="58">
        <v>7</v>
      </c>
      <c r="J28" s="3"/>
    </row>
    <row r="29" spans="1:10" ht="12.75">
      <c r="A29" s="3"/>
      <c r="B29" s="58"/>
      <c r="C29" s="58"/>
      <c r="D29" s="58"/>
      <c r="E29" s="58"/>
      <c r="F29" s="58"/>
      <c r="G29" s="58"/>
      <c r="H29" s="58"/>
      <c r="I29" s="58"/>
      <c r="J29" s="3"/>
    </row>
    <row r="30" spans="1:10" ht="12.75">
      <c r="A30" s="3"/>
      <c r="B30" s="60"/>
      <c r="C30" s="19"/>
      <c r="D30" s="60"/>
      <c r="E30" s="60"/>
      <c r="F30" s="60"/>
      <c r="G30" s="60"/>
      <c r="H30" s="60"/>
      <c r="I30" s="62" t="s">
        <v>133</v>
      </c>
      <c r="J30" s="3"/>
    </row>
    <row r="31" spans="1:10" ht="12.75">
      <c r="A31" s="3"/>
      <c r="B31" s="60"/>
      <c r="C31" s="19"/>
      <c r="D31" s="60"/>
      <c r="E31" s="60"/>
      <c r="F31" s="60"/>
      <c r="G31" s="60"/>
      <c r="H31" s="60"/>
      <c r="I31" s="62" t="s">
        <v>134</v>
      </c>
      <c r="J31" s="3"/>
    </row>
    <row r="32" spans="1:10" ht="12.75">
      <c r="A32" s="3"/>
      <c r="B32" s="60"/>
      <c r="C32" s="19"/>
      <c r="D32" s="60"/>
      <c r="E32" s="60"/>
      <c r="F32" s="60"/>
      <c r="G32" s="60"/>
      <c r="H32" s="60"/>
      <c r="I32" s="62" t="s">
        <v>135</v>
      </c>
      <c r="J32" s="3"/>
    </row>
    <row r="33" spans="1:10" ht="12.75">
      <c r="A33" s="3" t="s">
        <v>128</v>
      </c>
      <c r="B33" s="58"/>
      <c r="C33" s="19"/>
      <c r="D33" s="19"/>
      <c r="E33" s="58"/>
      <c r="F33" s="19"/>
      <c r="G33" s="58">
        <f>+BSht!F43</f>
        <v>1.94652812975165</v>
      </c>
      <c r="H33" s="19"/>
      <c r="I33" s="58">
        <f>+BSht!H43</f>
        <v>1.82</v>
      </c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>
      <c r="A36" s="51" t="s">
        <v>130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>
      <c r="A38" s="3" t="s">
        <v>119</v>
      </c>
      <c r="B38" s="18">
        <f>+'Income '!B23</f>
        <v>7554</v>
      </c>
      <c r="C38" s="18"/>
      <c r="D38" s="18"/>
      <c r="E38" s="18">
        <f>+'Income '!E23</f>
        <v>4801</v>
      </c>
      <c r="F38" s="18"/>
      <c r="G38" s="18">
        <f>+'Income '!G23</f>
        <v>21548</v>
      </c>
      <c r="H38" s="18"/>
      <c r="I38" s="18">
        <f>+'Income '!I23</f>
        <v>17983</v>
      </c>
      <c r="J38" s="3"/>
    </row>
    <row r="39" spans="1:1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131</v>
      </c>
      <c r="B40" s="18">
        <f>+'Income '!B19</f>
        <v>229</v>
      </c>
      <c r="C40" s="18"/>
      <c r="D40" s="18"/>
      <c r="E40" s="18">
        <f>+'Income '!E19</f>
        <v>92</v>
      </c>
      <c r="F40" s="18"/>
      <c r="G40" s="18">
        <f>+'Income '!G19</f>
        <v>784</v>
      </c>
      <c r="H40" s="18"/>
      <c r="I40" s="18">
        <f>+'Income '!I19</f>
        <v>258</v>
      </c>
      <c r="J40" s="3"/>
    </row>
    <row r="41" spans="1:10" ht="12.75">
      <c r="A41" s="3"/>
      <c r="B41" s="18"/>
      <c r="C41" s="18"/>
      <c r="D41" s="18"/>
      <c r="E41" s="18"/>
      <c r="F41" s="18"/>
      <c r="G41" s="18"/>
      <c r="H41" s="18"/>
      <c r="I41" s="18"/>
      <c r="J41" s="3"/>
    </row>
    <row r="42" spans="1:10" ht="12.75">
      <c r="A42" s="3" t="s">
        <v>132</v>
      </c>
      <c r="B42" s="18">
        <f>-'Income '!B25</f>
        <v>5</v>
      </c>
      <c r="C42" s="18"/>
      <c r="D42" s="18"/>
      <c r="E42" s="18">
        <f>-'Income '!E25</f>
        <v>6</v>
      </c>
      <c r="F42" s="18"/>
      <c r="G42" s="18">
        <f>-'Income '!G25</f>
        <v>16</v>
      </c>
      <c r="H42" s="18"/>
      <c r="I42" s="18">
        <f>-'Income '!I25</f>
        <v>25</v>
      </c>
      <c r="J42" s="3"/>
    </row>
    <row r="43" spans="1:10" ht="12.75">
      <c r="A43" s="3"/>
      <c r="B43" s="18"/>
      <c r="C43" s="18"/>
      <c r="D43" s="18"/>
      <c r="E43" s="18"/>
      <c r="F43" s="18"/>
      <c r="G43" s="18"/>
      <c r="H43" s="18"/>
      <c r="I43" s="18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18"/>
      <c r="C87" s="18"/>
      <c r="D87" s="18"/>
      <c r="E87" s="18"/>
      <c r="F87" s="18"/>
      <c r="G87" s="18"/>
      <c r="H87" s="18"/>
      <c r="I87" s="18"/>
      <c r="J87" s="3"/>
    </row>
    <row r="88" spans="1:10" ht="12.75">
      <c r="A88" s="3"/>
      <c r="B88" s="18"/>
      <c r="C88" s="18"/>
      <c r="D88" s="18"/>
      <c r="E88" s="18"/>
      <c r="F88" s="18"/>
      <c r="G88" s="18"/>
      <c r="H88" s="18"/>
      <c r="I88" s="18"/>
      <c r="J88" s="3"/>
    </row>
    <row r="89" spans="1:10" ht="12.75">
      <c r="A89" s="3"/>
      <c r="B89" s="18"/>
      <c r="C89" s="18"/>
      <c r="D89" s="18"/>
      <c r="E89" s="18"/>
      <c r="F89" s="18"/>
      <c r="G89" s="18"/>
      <c r="H89" s="18"/>
      <c r="I89" s="18"/>
      <c r="J89" s="3"/>
    </row>
    <row r="90" spans="1:10" ht="12.75">
      <c r="A90" s="3"/>
      <c r="B90" s="18"/>
      <c r="C90" s="18"/>
      <c r="D90" s="18"/>
      <c r="E90" s="18"/>
      <c r="F90" s="18"/>
      <c r="G90" s="18"/>
      <c r="H90" s="18"/>
      <c r="I90" s="18"/>
      <c r="J90" s="3"/>
    </row>
    <row r="91" spans="1:10" ht="12.75">
      <c r="A91" s="3"/>
      <c r="B91" s="18"/>
      <c r="C91" s="18"/>
      <c r="D91" s="18"/>
      <c r="E91" s="18"/>
      <c r="F91" s="18"/>
      <c r="G91" s="18"/>
      <c r="H91" s="18"/>
      <c r="I91" s="18"/>
      <c r="J91" s="3"/>
    </row>
    <row r="92" spans="1:10" ht="12.75">
      <c r="A92" s="3"/>
      <c r="B92" s="18"/>
      <c r="C92" s="18"/>
      <c r="D92" s="18"/>
      <c r="E92" s="18"/>
      <c r="F92" s="18"/>
      <c r="G92" s="18"/>
      <c r="H92" s="18"/>
      <c r="I92" s="18"/>
      <c r="J92" s="3"/>
    </row>
    <row r="93" spans="1:10" ht="12.75">
      <c r="A93" s="3"/>
      <c r="B93" s="18"/>
      <c r="C93" s="18"/>
      <c r="D93" s="18"/>
      <c r="E93" s="18"/>
      <c r="F93" s="18"/>
      <c r="G93" s="18"/>
      <c r="H93" s="18"/>
      <c r="I93" s="18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88" s="15" customFormat="1" ht="12.75"/>
    <row r="218" ht="12.75">
      <c r="I218" s="12"/>
    </row>
    <row r="220" ht="12.75">
      <c r="J220" s="11"/>
    </row>
    <row r="221" ht="12.75">
      <c r="J221" s="11"/>
    </row>
    <row r="222" ht="12.75">
      <c r="J222" s="11"/>
    </row>
    <row r="223" ht="12.75">
      <c r="J223" s="29"/>
    </row>
    <row r="224" ht="12.75">
      <c r="J224" s="11"/>
    </row>
    <row r="225" ht="12.75">
      <c r="J225" s="11"/>
    </row>
    <row r="226" ht="12.75">
      <c r="J226" s="11"/>
    </row>
    <row r="227" ht="12.75">
      <c r="J227" s="11"/>
    </row>
    <row r="228" ht="12.75">
      <c r="J228" s="11"/>
    </row>
    <row r="229" ht="12.75">
      <c r="J229" s="11"/>
    </row>
    <row r="230" ht="12.75">
      <c r="J230" s="11"/>
    </row>
    <row r="231" ht="12.75">
      <c r="J231" s="11"/>
    </row>
    <row r="232" ht="12.75">
      <c r="J232" s="11"/>
    </row>
    <row r="233" ht="12.75">
      <c r="J233" s="11"/>
    </row>
    <row r="234" ht="12.75">
      <c r="J234" s="11"/>
    </row>
    <row r="235" ht="12.75">
      <c r="J235" s="11"/>
    </row>
    <row r="236" ht="12.75">
      <c r="J236" s="11"/>
    </row>
    <row r="237" ht="12.75">
      <c r="J237" s="11"/>
    </row>
    <row r="238" ht="12.75">
      <c r="J238" s="11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  <row r="266" ht="12.75">
      <c r="J266" s="8"/>
    </row>
    <row r="267" ht="12.75">
      <c r="J267" s="8"/>
    </row>
    <row r="268" ht="12.75">
      <c r="J268" s="8"/>
    </row>
    <row r="269" ht="12.75">
      <c r="J269" s="8"/>
    </row>
    <row r="270" ht="12.75">
      <c r="J270" s="8"/>
    </row>
    <row r="271" ht="12.75">
      <c r="J271" s="8"/>
    </row>
    <row r="272" ht="12.75">
      <c r="J272" s="8"/>
    </row>
    <row r="273" ht="12.75">
      <c r="J273" s="8"/>
    </row>
    <row r="274" ht="12.75"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ht="12.75">
      <c r="J279" s="8"/>
    </row>
    <row r="280" ht="12.75">
      <c r="J280" s="8"/>
    </row>
    <row r="281" ht="12.75">
      <c r="J281" s="8"/>
    </row>
    <row r="282" ht="12.75">
      <c r="J282" s="8"/>
    </row>
    <row r="283" ht="12.75">
      <c r="J283" s="8"/>
    </row>
    <row r="284" ht="12.75">
      <c r="J284" s="8"/>
    </row>
    <row r="285" ht="12.75">
      <c r="J285" s="8"/>
    </row>
    <row r="286" ht="12.75">
      <c r="J286" s="8"/>
    </row>
    <row r="287" ht="12.75">
      <c r="J287" s="8"/>
    </row>
    <row r="288" ht="12.75">
      <c r="J288" s="8"/>
    </row>
    <row r="289" ht="12.75">
      <c r="J289" s="8"/>
    </row>
    <row r="290" ht="12.75">
      <c r="J290" s="8"/>
    </row>
    <row r="291" ht="12.75">
      <c r="J291" s="8"/>
    </row>
    <row r="292" ht="12.75">
      <c r="J292" s="8"/>
    </row>
    <row r="293" ht="12.75">
      <c r="J293" s="8"/>
    </row>
    <row r="294" ht="12.75">
      <c r="J294" s="8"/>
    </row>
    <row r="295" ht="12.75">
      <c r="J295" s="8"/>
    </row>
    <row r="296" ht="12.75">
      <c r="J296" s="8"/>
    </row>
    <row r="297" ht="12.75">
      <c r="J297" s="8"/>
    </row>
    <row r="298" ht="12.75">
      <c r="J298" s="8"/>
    </row>
    <row r="299" ht="12.75">
      <c r="J299" s="8"/>
    </row>
    <row r="300" ht="12.75">
      <c r="J300" s="8"/>
    </row>
    <row r="301" ht="12.75">
      <c r="J301" s="8"/>
    </row>
    <row r="302" ht="12.75">
      <c r="J302" s="8"/>
    </row>
    <row r="303" ht="12.75">
      <c r="J303" s="8"/>
    </row>
    <row r="304" ht="12.75">
      <c r="J304" s="8"/>
    </row>
    <row r="305" ht="12.75">
      <c r="J305" s="8"/>
    </row>
    <row r="306" ht="12.75">
      <c r="J306" s="8"/>
    </row>
    <row r="307" ht="12.75">
      <c r="J307" s="8"/>
    </row>
    <row r="308" ht="12.75">
      <c r="J308" s="8"/>
    </row>
    <row r="309" ht="12.75">
      <c r="J309" s="8"/>
    </row>
    <row r="310" ht="12.75">
      <c r="J310" s="8"/>
    </row>
    <row r="311" ht="12.75">
      <c r="J311" s="8"/>
    </row>
    <row r="312" ht="12.75">
      <c r="J312" s="8"/>
    </row>
    <row r="313" ht="12.75">
      <c r="J313" s="8"/>
    </row>
    <row r="314" ht="12.75">
      <c r="J314" s="8"/>
    </row>
    <row r="315" ht="12.75">
      <c r="J315" s="8"/>
    </row>
    <row r="316" ht="12.75">
      <c r="J316" s="8"/>
    </row>
    <row r="317" ht="12.75">
      <c r="J317" s="8"/>
    </row>
    <row r="318" ht="12.75">
      <c r="J318" s="8"/>
    </row>
    <row r="319" ht="12.75">
      <c r="J319" s="8"/>
    </row>
    <row r="320" ht="12.75">
      <c r="J320" s="8"/>
    </row>
    <row r="321" ht="12.75">
      <c r="J321" s="8"/>
    </row>
    <row r="322" ht="12.75">
      <c r="J322" s="8"/>
    </row>
    <row r="323" ht="12.75">
      <c r="J323" s="8"/>
    </row>
    <row r="324" ht="12.75">
      <c r="J324" s="8"/>
    </row>
    <row r="325" ht="12.75">
      <c r="J325" s="8"/>
    </row>
    <row r="326" ht="12.75">
      <c r="J326" s="8"/>
    </row>
    <row r="327" ht="12.75">
      <c r="J327" s="8"/>
    </row>
    <row r="328" ht="12.75">
      <c r="J328" s="8"/>
    </row>
    <row r="329" ht="12.75">
      <c r="J329" s="8"/>
    </row>
    <row r="330" ht="12.75">
      <c r="J330" s="8"/>
    </row>
    <row r="331" ht="12.75">
      <c r="J331" s="8"/>
    </row>
    <row r="356" spans="1:9" ht="12.7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2.7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2.7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2.7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2.7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2.7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2.7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2.7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2.7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2.7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2.7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2.7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.7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</sheetData>
  <mergeCells count="3">
    <mergeCell ref="B9:E9"/>
    <mergeCell ref="A5:I5"/>
    <mergeCell ref="A6:I6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43" sqref="D43:E43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B1" s="2" t="s">
        <v>88</v>
      </c>
    </row>
    <row r="2" spans="2:9" ht="12.75">
      <c r="B2" s="2" t="s">
        <v>327</v>
      </c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15</v>
      </c>
      <c r="G3" s="24"/>
      <c r="H3" s="24" t="s">
        <v>15</v>
      </c>
      <c r="I3" s="11"/>
    </row>
    <row r="4" spans="1:9" ht="12.75">
      <c r="A4" s="3"/>
      <c r="B4" s="3"/>
      <c r="C4" s="3"/>
      <c r="D4" s="3"/>
      <c r="E4" s="18"/>
      <c r="F4" s="24" t="s">
        <v>16</v>
      </c>
      <c r="G4" s="24"/>
      <c r="H4" s="24" t="s">
        <v>17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18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19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31/12/04</v>
      </c>
      <c r="G7" s="24"/>
      <c r="H7" s="36" t="s">
        <v>246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/>
      <c r="B10" s="3" t="s">
        <v>54</v>
      </c>
      <c r="C10" s="3"/>
      <c r="D10" s="3"/>
      <c r="E10" s="18"/>
      <c r="F10" s="18">
        <v>68253</v>
      </c>
      <c r="G10" s="18"/>
      <c r="H10" s="18">
        <v>69369</v>
      </c>
      <c r="I10" s="11"/>
    </row>
    <row r="11" spans="1:9" ht="15" customHeight="1">
      <c r="A11" s="5"/>
      <c r="B11" s="3" t="s">
        <v>166</v>
      </c>
      <c r="C11" s="3"/>
      <c r="D11" s="3"/>
      <c r="E11" s="18"/>
      <c r="F11" s="18">
        <v>14693</v>
      </c>
      <c r="G11" s="18"/>
      <c r="H11" s="18">
        <v>11779</v>
      </c>
      <c r="I11" s="11"/>
    </row>
    <row r="12" spans="1:9" ht="15" customHeight="1">
      <c r="A12" s="5"/>
      <c r="B12" s="3" t="s">
        <v>247</v>
      </c>
      <c r="C12" s="3"/>
      <c r="D12" s="3"/>
      <c r="E12" s="18"/>
      <c r="F12" s="18">
        <v>1798</v>
      </c>
      <c r="G12" s="18"/>
      <c r="H12" s="18">
        <v>1798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/>
      <c r="B14" s="3" t="s">
        <v>20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89</v>
      </c>
      <c r="D15" s="6"/>
      <c r="E15" s="18"/>
      <c r="F15" s="20">
        <v>35552</v>
      </c>
      <c r="G15" s="18"/>
      <c r="H15" s="20">
        <v>19884</v>
      </c>
      <c r="I15" s="11"/>
    </row>
    <row r="16" spans="1:9" ht="15" customHeight="1">
      <c r="A16" s="3"/>
      <c r="B16" s="3"/>
      <c r="C16" s="6" t="s">
        <v>90</v>
      </c>
      <c r="D16" s="6"/>
      <c r="E16" s="18"/>
      <c r="F16" s="21">
        <v>1628</v>
      </c>
      <c r="G16" s="18"/>
      <c r="H16" s="21">
        <v>1131</v>
      </c>
      <c r="I16" s="11"/>
    </row>
    <row r="17" spans="1:9" ht="15" customHeight="1">
      <c r="A17" s="3"/>
      <c r="B17" s="3"/>
      <c r="C17" s="6" t="s">
        <v>91</v>
      </c>
      <c r="D17" s="6"/>
      <c r="E17" s="18"/>
      <c r="F17" s="21">
        <v>11649</v>
      </c>
      <c r="G17" s="18"/>
      <c r="H17" s="21">
        <v>13735</v>
      </c>
      <c r="I17" s="11"/>
    </row>
    <row r="18" spans="1:9" ht="15" customHeight="1">
      <c r="A18" s="3"/>
      <c r="B18" s="3"/>
      <c r="C18" s="6" t="s">
        <v>34</v>
      </c>
      <c r="D18" s="6"/>
      <c r="E18" s="18"/>
      <c r="F18" s="21">
        <v>5047</v>
      </c>
      <c r="G18" s="18"/>
      <c r="H18" s="21">
        <v>5075</v>
      </c>
      <c r="I18" s="11"/>
    </row>
    <row r="19" spans="1:9" ht="15" customHeight="1">
      <c r="A19" s="3"/>
      <c r="B19" s="3"/>
      <c r="C19" s="6" t="s">
        <v>94</v>
      </c>
      <c r="D19" s="6"/>
      <c r="E19" s="18"/>
      <c r="F19" s="22">
        <v>40859</v>
      </c>
      <c r="G19" s="18"/>
      <c r="H19" s="22">
        <v>36319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94735</v>
      </c>
      <c r="G20" s="18"/>
      <c r="H20" s="18">
        <f>SUM(H15:H19)</f>
        <v>76144</v>
      </c>
      <c r="I20" s="11"/>
    </row>
    <row r="21" spans="1:9" ht="15" customHeight="1">
      <c r="A21" s="5"/>
      <c r="B21" s="3" t="s">
        <v>21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92</v>
      </c>
      <c r="D22" s="3"/>
      <c r="E22" s="18"/>
      <c r="F22" s="20">
        <v>14134</v>
      </c>
      <c r="G22" s="19"/>
      <c r="H22" s="20">
        <v>8448</v>
      </c>
      <c r="I22" s="11"/>
    </row>
    <row r="23" spans="1:9" ht="15" customHeight="1">
      <c r="A23" s="3"/>
      <c r="B23" s="3"/>
      <c r="C23" s="6" t="s">
        <v>93</v>
      </c>
      <c r="D23" s="3"/>
      <c r="E23" s="18"/>
      <c r="F23" s="21">
        <v>8240</v>
      </c>
      <c r="G23" s="19"/>
      <c r="H23" s="21">
        <v>7748</v>
      </c>
      <c r="I23" s="11"/>
    </row>
    <row r="24" spans="1:9" ht="15" customHeight="1">
      <c r="A24" s="3"/>
      <c r="B24" s="3"/>
      <c r="C24" s="6" t="s">
        <v>22</v>
      </c>
      <c r="D24" s="3"/>
      <c r="E24" s="18"/>
      <c r="F24" s="21">
        <v>2724</v>
      </c>
      <c r="G24" s="19"/>
      <c r="H24" s="21">
        <v>1482</v>
      </c>
      <c r="I24" s="11"/>
    </row>
    <row r="25" spans="1:9" ht="15" customHeight="1" hidden="1">
      <c r="A25" s="3"/>
      <c r="B25" s="3"/>
      <c r="C25" s="6" t="s">
        <v>35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>
      <c r="A26" s="3"/>
      <c r="B26" s="3"/>
      <c r="C26" s="6" t="s">
        <v>117</v>
      </c>
      <c r="D26" s="3"/>
      <c r="E26" s="18"/>
      <c r="F26" s="22">
        <v>0</v>
      </c>
      <c r="G26" s="18"/>
      <c r="H26" s="22">
        <v>3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25098</v>
      </c>
      <c r="G27" s="18"/>
      <c r="H27" s="18">
        <f>SUM(H22:H26)</f>
        <v>17681</v>
      </c>
      <c r="I27" s="11"/>
    </row>
    <row r="28" spans="1:9" ht="15" customHeight="1">
      <c r="A28" s="5"/>
      <c r="B28" s="3" t="s">
        <v>115</v>
      </c>
      <c r="C28" s="3"/>
      <c r="D28" s="3"/>
      <c r="E28" s="18"/>
      <c r="F28" s="18">
        <f>+F20-+F27</f>
        <v>69637</v>
      </c>
      <c r="G28" s="18"/>
      <c r="H28" s="18">
        <f>+H20-+H27</f>
        <v>58463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154381</v>
      </c>
      <c r="G29" s="18"/>
      <c r="H29" s="26">
        <f>+H28+SUM(H10:H13)</f>
        <v>141409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/>
      <c r="B31" s="3" t="s">
        <v>116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23</v>
      </c>
      <c r="C32" s="3"/>
      <c r="D32" s="3"/>
      <c r="E32" s="18"/>
      <c r="F32" s="18">
        <v>78920</v>
      </c>
      <c r="G32" s="18"/>
      <c r="H32" s="18">
        <v>77456</v>
      </c>
      <c r="I32" s="11"/>
    </row>
    <row r="33" spans="1:9" ht="15" customHeight="1">
      <c r="A33" s="3"/>
      <c r="B33" s="3" t="s">
        <v>249</v>
      </c>
      <c r="C33" s="3"/>
      <c r="D33" s="3"/>
      <c r="E33" s="18"/>
      <c r="F33" s="18">
        <v>105</v>
      </c>
      <c r="G33" s="18"/>
      <c r="H33" s="18">
        <v>2</v>
      </c>
      <c r="I33" s="11"/>
    </row>
    <row r="34" spans="1:9" ht="15" customHeight="1">
      <c r="A34" s="3"/>
      <c r="B34" s="3" t="s">
        <v>250</v>
      </c>
      <c r="C34" s="3"/>
      <c r="D34" s="3"/>
      <c r="E34" s="18"/>
      <c r="F34" s="18">
        <v>-955</v>
      </c>
      <c r="G34" s="18"/>
      <c r="H34" s="18">
        <v>-321</v>
      </c>
      <c r="I34" s="11"/>
    </row>
    <row r="35" spans="1:9" ht="15" customHeight="1">
      <c r="A35" s="3"/>
      <c r="B35" s="3" t="s">
        <v>53</v>
      </c>
      <c r="C35" s="3"/>
      <c r="D35" s="6"/>
      <c r="E35" s="18"/>
      <c r="F35" s="23">
        <f>+Equity!E36</f>
        <v>75550</v>
      </c>
      <c r="G35" s="19"/>
      <c r="H35" s="23">
        <v>63526</v>
      </c>
      <c r="I35" s="11"/>
    </row>
    <row r="36" spans="1:9" ht="15" customHeight="1">
      <c r="A36" s="3"/>
      <c r="B36" s="3" t="s">
        <v>178</v>
      </c>
      <c r="C36" s="3"/>
      <c r="D36" s="3"/>
      <c r="E36" s="18"/>
      <c r="F36" s="18">
        <f>SUM(F32:F35)</f>
        <v>153620</v>
      </c>
      <c r="G36" s="18"/>
      <c r="H36" s="18">
        <f>SUM(H32:H35)</f>
        <v>140663</v>
      </c>
      <c r="I36" s="11"/>
    </row>
    <row r="37" spans="1:9" ht="15" customHeight="1" hidden="1">
      <c r="A37" s="5"/>
      <c r="B37" s="3" t="s">
        <v>117</v>
      </c>
      <c r="C37" s="3"/>
      <c r="D37" s="3"/>
      <c r="E37" s="18"/>
      <c r="F37" s="18">
        <v>0</v>
      </c>
      <c r="G37" s="18"/>
      <c r="H37" s="18">
        <v>0</v>
      </c>
      <c r="I37" s="11"/>
    </row>
    <row r="38" spans="1:9" ht="15" customHeight="1">
      <c r="A38" s="5"/>
      <c r="B38" s="3" t="s">
        <v>248</v>
      </c>
      <c r="C38" s="3"/>
      <c r="D38" s="3"/>
      <c r="E38" s="18"/>
      <c r="F38" s="18">
        <v>262</v>
      </c>
      <c r="G38" s="18"/>
      <c r="H38" s="18">
        <v>262</v>
      </c>
      <c r="I38" s="11"/>
    </row>
    <row r="39" spans="1:9" ht="15" customHeight="1">
      <c r="A39" s="5"/>
      <c r="B39" s="3" t="s">
        <v>177</v>
      </c>
      <c r="C39" s="3"/>
      <c r="D39" s="3"/>
      <c r="E39" s="18"/>
      <c r="F39" s="18">
        <v>499</v>
      </c>
      <c r="G39" s="18"/>
      <c r="H39" s="18">
        <v>484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154381</v>
      </c>
      <c r="G40" s="18"/>
      <c r="H40" s="26">
        <f>SUM(H36:H39)</f>
        <v>141409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/>
      <c r="B43" s="3" t="s">
        <v>45</v>
      </c>
      <c r="C43" s="3"/>
      <c r="D43" s="3"/>
      <c r="E43" s="18"/>
      <c r="F43" s="47">
        <f>ROUND(F36/F32,21)</f>
        <v>1.94652812975165</v>
      </c>
      <c r="G43" s="18"/>
      <c r="H43" s="47">
        <f>ROUND(H36/H32,2)</f>
        <v>1.82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2:9" ht="12.75">
      <c r="B46" s="2" t="s">
        <v>260</v>
      </c>
      <c r="C46" s="56"/>
      <c r="D46" s="56"/>
      <c r="E46" s="59"/>
      <c r="F46" s="59"/>
      <c r="G46" s="59"/>
      <c r="H46" s="59"/>
      <c r="I46" s="11"/>
    </row>
    <row r="47" spans="2:8" ht="12.75">
      <c r="B47" s="12" t="s">
        <v>245</v>
      </c>
      <c r="C47" s="38"/>
      <c r="D47" s="38"/>
      <c r="E47" s="38"/>
      <c r="F47" s="38"/>
      <c r="G47" s="38"/>
      <c r="H47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5">
      <selection activeCell="D26" sqref="D26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88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101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175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4" t="s">
        <v>291</v>
      </c>
      <c r="E4" s="104"/>
      <c r="F4" s="104"/>
      <c r="G4" s="24" t="s">
        <v>48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31/12/04</v>
      </c>
      <c r="E5" s="40"/>
      <c r="F5" s="40" t="str">
        <f>+'Income '!E14</f>
        <v>31/12/03</v>
      </c>
      <c r="G5" s="54" t="str">
        <f>+'Income '!I14</f>
        <v>31/12/03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222</v>
      </c>
      <c r="B8" s="3"/>
      <c r="C8" s="3"/>
      <c r="D8" s="19">
        <v>11434</v>
      </c>
      <c r="E8" s="19"/>
      <c r="F8" s="19">
        <v>26753</v>
      </c>
      <c r="G8" s="53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223</v>
      </c>
      <c r="B10" s="3"/>
      <c r="C10" s="3"/>
      <c r="D10" s="19">
        <v>-1634</v>
      </c>
      <c r="E10" s="19"/>
      <c r="F10" s="19">
        <v>-7755</v>
      </c>
      <c r="G10" s="53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164</v>
      </c>
      <c r="B12" s="3"/>
      <c r="C12" s="3"/>
      <c r="D12" s="23">
        <v>-5260</v>
      </c>
      <c r="E12" s="19"/>
      <c r="F12" s="23">
        <v>-5558</v>
      </c>
      <c r="G12" s="53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179</v>
      </c>
      <c r="C14" s="3"/>
      <c r="D14" s="19">
        <f>SUM(D8:D13)</f>
        <v>4540</v>
      </c>
      <c r="E14" s="19"/>
      <c r="F14" s="19">
        <f>SUM(F8:F13)</f>
        <v>13440</v>
      </c>
      <c r="G14" s="18" t="e">
        <f>+G8+G10+G12</f>
        <v>#REF!</v>
      </c>
      <c r="H14" s="3"/>
      <c r="I14" s="55"/>
      <c r="J14" s="55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5"/>
      <c r="J15" s="55"/>
      <c r="K15" s="3"/>
      <c r="L15" s="3"/>
      <c r="M15" s="3"/>
      <c r="N15" s="3"/>
    </row>
    <row r="16" spans="1:14" ht="12.75">
      <c r="A16" s="2" t="s">
        <v>180</v>
      </c>
      <c r="B16" s="3"/>
      <c r="C16" s="3"/>
      <c r="D16" s="19">
        <v>36319</v>
      </c>
      <c r="E16" s="19"/>
      <c r="F16" s="19">
        <v>8978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181</v>
      </c>
      <c r="B18" s="3"/>
      <c r="C18" s="3"/>
      <c r="D18" s="53">
        <f>SUM(D14:D16)</f>
        <v>40859</v>
      </c>
      <c r="E18" s="19"/>
      <c r="F18" s="53">
        <f>SUM(F14:F16)</f>
        <v>22418</v>
      </c>
      <c r="G18" s="53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182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94</v>
      </c>
      <c r="B22" s="3"/>
      <c r="C22" s="3"/>
      <c r="D22" s="19">
        <v>6414</v>
      </c>
      <c r="E22" s="19"/>
      <c r="F22" s="19">
        <v>8896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186</v>
      </c>
      <c r="B23" s="3"/>
      <c r="C23" s="3"/>
      <c r="D23" s="19">
        <v>34445</v>
      </c>
      <c r="E23" s="19"/>
      <c r="F23" s="19">
        <v>13522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3">
        <f>+D23+D22</f>
        <v>40859</v>
      </c>
      <c r="E24" s="19"/>
      <c r="F24" s="53">
        <f>+F23+F22</f>
        <v>22418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102</v>
      </c>
      <c r="B30" s="56"/>
      <c r="C30" s="56"/>
      <c r="D30" s="56"/>
      <c r="E30" s="56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251</v>
      </c>
      <c r="B31" s="56"/>
      <c r="C31" s="56"/>
      <c r="D31" s="56"/>
      <c r="E31" s="56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G14" sqref="G14"/>
    </sheetView>
  </sheetViews>
  <sheetFormatPr defaultColWidth="9.140625" defaultRowHeight="12.75"/>
  <cols>
    <col min="1" max="1" width="31.8515625" style="0" customWidth="1"/>
    <col min="2" max="6" width="11.7109375" style="0" customWidth="1"/>
  </cols>
  <sheetData>
    <row r="1" spans="1:5" ht="12.75">
      <c r="A1" s="2" t="s">
        <v>88</v>
      </c>
      <c r="B1" s="2"/>
      <c r="C1" s="2"/>
      <c r="D1" s="2"/>
      <c r="E1" s="2"/>
    </row>
    <row r="2" spans="1:5" ht="12.75">
      <c r="A2" s="2" t="s">
        <v>328</v>
      </c>
      <c r="B2" s="2"/>
      <c r="C2" s="2"/>
      <c r="D2" s="2"/>
      <c r="E2" s="2"/>
    </row>
    <row r="3" ht="12.75">
      <c r="A3" s="2" t="s">
        <v>292</v>
      </c>
    </row>
    <row r="4" ht="12.75">
      <c r="A4" s="2"/>
    </row>
    <row r="6" spans="1:7" ht="12.75">
      <c r="A6" s="3"/>
      <c r="B6" s="4" t="s">
        <v>96</v>
      </c>
      <c r="C6" s="4" t="s">
        <v>253</v>
      </c>
      <c r="D6" s="4" t="s">
        <v>255</v>
      </c>
      <c r="E6" s="4" t="s">
        <v>98</v>
      </c>
      <c r="F6" s="4"/>
      <c r="G6" s="3"/>
    </row>
    <row r="7" spans="1:7" ht="12.75">
      <c r="A7" s="3"/>
      <c r="B7" s="32" t="s">
        <v>97</v>
      </c>
      <c r="C7" s="32" t="s">
        <v>254</v>
      </c>
      <c r="D7" s="32" t="s">
        <v>256</v>
      </c>
      <c r="E7" s="32" t="s">
        <v>99</v>
      </c>
      <c r="F7" s="32" t="s">
        <v>27</v>
      </c>
      <c r="G7" s="3"/>
    </row>
    <row r="8" spans="1:7" ht="12.75">
      <c r="A8" s="3"/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3"/>
    </row>
    <row r="9" spans="2:7" ht="12.75">
      <c r="B9" s="3"/>
      <c r="C9" s="3"/>
      <c r="D9" s="3"/>
      <c r="E9" s="3"/>
      <c r="F9" s="3"/>
      <c r="G9" s="3"/>
    </row>
    <row r="10" spans="1:7" ht="12.75">
      <c r="A10" s="94" t="s">
        <v>293</v>
      </c>
      <c r="B10" s="3"/>
      <c r="C10" s="3"/>
      <c r="D10" s="3"/>
      <c r="E10" s="3"/>
      <c r="F10" s="3"/>
      <c r="G10" s="3"/>
    </row>
    <row r="11" spans="2:7" ht="12.75">
      <c r="B11" s="18"/>
      <c r="C11" s="18"/>
      <c r="D11" s="18"/>
      <c r="E11" s="18"/>
      <c r="F11" s="18"/>
      <c r="G11" s="3"/>
    </row>
    <row r="12" spans="1:7" ht="12.75">
      <c r="A12" s="11" t="s">
        <v>329</v>
      </c>
      <c r="B12" s="18">
        <v>77422</v>
      </c>
      <c r="C12" s="18">
        <v>0</v>
      </c>
      <c r="D12" s="18">
        <v>0</v>
      </c>
      <c r="E12" s="18">
        <v>51496</v>
      </c>
      <c r="F12" s="18">
        <f>SUM(B12:E12)</f>
        <v>128918</v>
      </c>
      <c r="G12" s="3"/>
    </row>
    <row r="13" spans="1:7" ht="12.75">
      <c r="A13" s="11"/>
      <c r="B13" s="18"/>
      <c r="C13" s="18"/>
      <c r="D13" s="18"/>
      <c r="E13" s="18"/>
      <c r="F13" s="18"/>
      <c r="G13" s="3"/>
    </row>
    <row r="14" spans="1:7" ht="12.75">
      <c r="A14" s="11" t="s">
        <v>209</v>
      </c>
      <c r="B14" s="18">
        <v>0</v>
      </c>
      <c r="C14" s="18">
        <v>0</v>
      </c>
      <c r="D14" s="18">
        <v>0</v>
      </c>
      <c r="E14" s="18">
        <f>+'Income '!I33</f>
        <v>10190</v>
      </c>
      <c r="F14" s="18">
        <f>SUM(B14:E14)</f>
        <v>10190</v>
      </c>
      <c r="G14" s="6"/>
    </row>
    <row r="15" spans="1:7" ht="12.75">
      <c r="A15" s="11"/>
      <c r="B15" s="18"/>
      <c r="C15" s="18"/>
      <c r="D15" s="18"/>
      <c r="E15" s="18"/>
      <c r="F15" s="18"/>
      <c r="G15" s="3"/>
    </row>
    <row r="16" spans="1:7" ht="12.75">
      <c r="A16" s="11" t="s">
        <v>220</v>
      </c>
      <c r="B16" s="95"/>
      <c r="C16" s="95"/>
      <c r="D16" s="95"/>
      <c r="E16" s="95">
        <v>-5420</v>
      </c>
      <c r="F16" s="18">
        <f>+E16+B16</f>
        <v>-5420</v>
      </c>
      <c r="G16" s="3"/>
    </row>
    <row r="17" spans="1:7" ht="12.75">
      <c r="A17" s="11"/>
      <c r="B17" s="95"/>
      <c r="C17" s="95"/>
      <c r="D17" s="95"/>
      <c r="E17" s="95"/>
      <c r="F17" s="18"/>
      <c r="G17" s="3"/>
    </row>
    <row r="18" spans="1:7" ht="12.75">
      <c r="A18" s="11" t="s">
        <v>221</v>
      </c>
      <c r="B18" s="95"/>
      <c r="C18" s="95"/>
      <c r="D18" s="95">
        <v>-80</v>
      </c>
      <c r="E18" s="95"/>
      <c r="F18" s="18">
        <f>SUM(B18:E18)</f>
        <v>-80</v>
      </c>
      <c r="G18" s="3"/>
    </row>
    <row r="19" spans="1:7" ht="12.75">
      <c r="A19" s="11"/>
      <c r="B19" s="95"/>
      <c r="C19" s="95"/>
      <c r="D19" s="95"/>
      <c r="E19" s="95"/>
      <c r="F19" s="18"/>
      <c r="G19" s="3"/>
    </row>
    <row r="20" spans="1:7" ht="13.5" thickBot="1">
      <c r="A20" s="11" t="s">
        <v>95</v>
      </c>
      <c r="B20" s="109">
        <f>SUM(B12:B19)</f>
        <v>77422</v>
      </c>
      <c r="C20" s="109">
        <f>SUM(C12:C19)</f>
        <v>0</v>
      </c>
      <c r="D20" s="109">
        <f>SUM(D12:D19)</f>
        <v>-80</v>
      </c>
      <c r="E20" s="109">
        <f>SUM(E12:E19)</f>
        <v>56266</v>
      </c>
      <c r="F20" s="26">
        <f>SUM(F12:F19)</f>
        <v>133608</v>
      </c>
      <c r="G20" s="3"/>
    </row>
    <row r="21" spans="1:7" ht="13.5" thickTop="1">
      <c r="A21" s="11"/>
      <c r="B21" s="95"/>
      <c r="C21" s="95"/>
      <c r="D21" s="95"/>
      <c r="E21" s="95"/>
      <c r="F21" s="18"/>
      <c r="G21" s="3"/>
    </row>
    <row r="22" spans="1:7" ht="12.75">
      <c r="A22" s="11"/>
      <c r="B22" s="110"/>
      <c r="C22" s="110"/>
      <c r="D22" s="110"/>
      <c r="E22" s="110"/>
      <c r="F22" s="3"/>
      <c r="G22" s="3"/>
    </row>
    <row r="23" spans="1:7" ht="12.75">
      <c r="A23" s="11"/>
      <c r="B23" s="110"/>
      <c r="C23" s="110"/>
      <c r="D23" s="110"/>
      <c r="E23" s="110"/>
      <c r="F23" s="3"/>
      <c r="G23" s="3"/>
    </row>
    <row r="24" spans="1:7" ht="12.75">
      <c r="A24" s="94" t="s">
        <v>294</v>
      </c>
      <c r="B24" s="110"/>
      <c r="C24" s="110"/>
      <c r="D24" s="110"/>
      <c r="E24" s="110"/>
      <c r="F24" s="3"/>
      <c r="G24" s="3"/>
    </row>
    <row r="25" spans="1:7" ht="12.75">
      <c r="A25" s="11"/>
      <c r="B25" s="110"/>
      <c r="C25" s="110"/>
      <c r="D25" s="110"/>
      <c r="E25" s="110"/>
      <c r="F25" s="3"/>
      <c r="G25" s="3"/>
    </row>
    <row r="26" spans="1:7" ht="12.75">
      <c r="A26" s="11" t="s">
        <v>329</v>
      </c>
      <c r="B26" s="95">
        <v>77456</v>
      </c>
      <c r="C26" s="95">
        <v>2</v>
      </c>
      <c r="D26" s="95">
        <v>-321</v>
      </c>
      <c r="E26" s="95">
        <v>63526</v>
      </c>
      <c r="F26" s="18">
        <f>SUM(B26:E26)</f>
        <v>140663</v>
      </c>
      <c r="G26" s="3"/>
    </row>
    <row r="27" spans="1:7" ht="12.75">
      <c r="A27" s="11"/>
      <c r="B27" s="95"/>
      <c r="C27" s="95"/>
      <c r="D27" s="95"/>
      <c r="E27" s="95"/>
      <c r="F27" s="18"/>
      <c r="G27" s="3"/>
    </row>
    <row r="28" spans="1:7" ht="12.75">
      <c r="A28" s="11" t="s">
        <v>209</v>
      </c>
      <c r="B28" s="95">
        <v>0</v>
      </c>
      <c r="C28" s="95">
        <v>0</v>
      </c>
      <c r="D28" s="95">
        <v>0</v>
      </c>
      <c r="E28" s="95">
        <f>+'Income '!G37</f>
        <v>18214</v>
      </c>
      <c r="F28" s="18">
        <f>SUM(B28:E28)</f>
        <v>18214</v>
      </c>
      <c r="G28" s="6"/>
    </row>
    <row r="29" spans="1:7" ht="12.75">
      <c r="A29" s="11"/>
      <c r="B29" s="95"/>
      <c r="C29" s="95"/>
      <c r="D29" s="95"/>
      <c r="E29" s="95"/>
      <c r="F29" s="18"/>
      <c r="G29" s="6"/>
    </row>
    <row r="30" spans="1:7" ht="12.75">
      <c r="A30" s="11" t="s">
        <v>220</v>
      </c>
      <c r="B30" s="95"/>
      <c r="C30" s="95"/>
      <c r="D30" s="95"/>
      <c r="E30" s="95">
        <v>-6190</v>
      </c>
      <c r="F30" s="18">
        <f>+E30+B30</f>
        <v>-6190</v>
      </c>
      <c r="G30" s="3"/>
    </row>
    <row r="31" spans="1:7" ht="12.75">
      <c r="A31" s="11"/>
      <c r="B31" s="95"/>
      <c r="C31" s="95"/>
      <c r="D31" s="95"/>
      <c r="E31" s="95"/>
      <c r="F31" s="18"/>
      <c r="G31" s="3"/>
    </row>
    <row r="32" spans="1:7" ht="12.75">
      <c r="A32" s="11" t="s">
        <v>221</v>
      </c>
      <c r="B32" s="95">
        <v>0</v>
      </c>
      <c r="C32" s="95">
        <v>0</v>
      </c>
      <c r="D32" s="95">
        <v>-634</v>
      </c>
      <c r="E32" s="95">
        <v>0</v>
      </c>
      <c r="F32" s="18">
        <f>SUM(B32:D32)</f>
        <v>-634</v>
      </c>
      <c r="G32" s="3"/>
    </row>
    <row r="33" spans="1:7" ht="12.75">
      <c r="A33" s="11"/>
      <c r="B33" s="95"/>
      <c r="C33" s="95"/>
      <c r="D33" s="95"/>
      <c r="E33" s="95"/>
      <c r="F33" s="18"/>
      <c r="G33" s="3"/>
    </row>
    <row r="34" spans="1:7" ht="12.75">
      <c r="A34" s="11" t="s">
        <v>252</v>
      </c>
      <c r="B34" s="95">
        <f>969+495</f>
        <v>1464</v>
      </c>
      <c r="C34" s="95">
        <f>68+35</f>
        <v>103</v>
      </c>
      <c r="D34" s="95">
        <v>0</v>
      </c>
      <c r="E34" s="95">
        <v>0</v>
      </c>
      <c r="F34" s="18">
        <f>SUM(B34:E34)</f>
        <v>1567</v>
      </c>
      <c r="G34" s="3"/>
    </row>
    <row r="35" spans="1:7" ht="12.75">
      <c r="A35" s="3"/>
      <c r="B35" s="95"/>
      <c r="C35" s="95"/>
      <c r="D35" s="95"/>
      <c r="E35" s="95"/>
      <c r="F35" s="18"/>
      <c r="G35" s="3"/>
    </row>
    <row r="36" spans="1:7" ht="13.5" thickBot="1">
      <c r="A36" s="11" t="s">
        <v>95</v>
      </c>
      <c r="B36" s="26">
        <f>SUM(B26:B35)</f>
        <v>78920</v>
      </c>
      <c r="C36" s="26">
        <f>SUM(C26:C35)</f>
        <v>105</v>
      </c>
      <c r="D36" s="26">
        <f>SUM(D26:D35)</f>
        <v>-955</v>
      </c>
      <c r="E36" s="26">
        <f>SUM(E26:E35)</f>
        <v>75550</v>
      </c>
      <c r="F36" s="26">
        <f>SUM(F26:F35)</f>
        <v>153620</v>
      </c>
      <c r="G36" s="3"/>
    </row>
    <row r="37" spans="1:7" ht="13.5" thickTop="1">
      <c r="A37" s="3"/>
      <c r="B37" s="18"/>
      <c r="C37" s="18"/>
      <c r="D37" s="18"/>
      <c r="E37" s="18"/>
      <c r="F37" s="18"/>
      <c r="G37" s="3"/>
    </row>
    <row r="38" spans="1:7" ht="12.75">
      <c r="A38" s="3"/>
      <c r="B38" s="18"/>
      <c r="C38" s="18"/>
      <c r="D38" s="18"/>
      <c r="E38" s="18"/>
      <c r="F38" s="18"/>
      <c r="G38" s="3"/>
    </row>
    <row r="39" spans="1:7" ht="12.75">
      <c r="A39" s="3"/>
      <c r="B39" s="18"/>
      <c r="C39" s="18"/>
      <c r="D39" s="18"/>
      <c r="E39" s="18"/>
      <c r="F39" s="18"/>
      <c r="G39" s="3"/>
    </row>
    <row r="40" spans="1:7" ht="12.75">
      <c r="A40" s="6"/>
      <c r="B40" s="3"/>
      <c r="C40" s="3"/>
      <c r="D40" s="3"/>
      <c r="E40" s="3"/>
      <c r="F40" s="3"/>
      <c r="G40" s="3"/>
    </row>
    <row r="41" spans="1:7" ht="12.75">
      <c r="A41" s="6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2" t="s">
        <v>330</v>
      </c>
      <c r="B44" s="3"/>
      <c r="C44" s="3"/>
      <c r="D44" s="3"/>
      <c r="E44" s="3"/>
      <c r="F44" s="3"/>
      <c r="G44" s="3"/>
    </row>
    <row r="45" spans="1:7" ht="12.75">
      <c r="A45" s="2" t="s">
        <v>271</v>
      </c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</sheetData>
  <printOptions/>
  <pageMargins left="0.75" right="0.4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7"/>
  <sheetViews>
    <sheetView tabSelected="1" zoomScale="90" zoomScaleNormal="90" workbookViewId="0" topLeftCell="A258">
      <selection activeCell="F333" sqref="F333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2.00390625" style="0" customWidth="1"/>
    <col min="14" max="14" width="1.7109375" style="0" customWidth="1"/>
  </cols>
  <sheetData>
    <row r="1" spans="1:3" ht="12.75">
      <c r="A1" s="12" t="s">
        <v>88</v>
      </c>
      <c r="B1" s="12"/>
      <c r="C1" s="12"/>
    </row>
    <row r="2" spans="1:3" ht="12.75">
      <c r="A2" s="12" t="s">
        <v>314</v>
      </c>
      <c r="B2" s="12"/>
      <c r="C2" s="12"/>
    </row>
    <row r="3" spans="1:3" ht="12.75">
      <c r="A3" s="12"/>
      <c r="B3" s="12"/>
      <c r="C3" s="12"/>
    </row>
    <row r="5" spans="1:3" ht="12.75">
      <c r="A5" t="s">
        <v>206</v>
      </c>
      <c r="C5" t="s">
        <v>208</v>
      </c>
    </row>
    <row r="6" spans="1:3" ht="12.75">
      <c r="A6" t="s">
        <v>207</v>
      </c>
      <c r="C6" t="s">
        <v>261</v>
      </c>
    </row>
    <row r="7" ht="12.75">
      <c r="A7" s="93"/>
    </row>
    <row r="9" ht="12.75">
      <c r="A9" s="94" t="s">
        <v>211</v>
      </c>
    </row>
    <row r="11" spans="1:5" ht="12.75">
      <c r="A11" s="12" t="s">
        <v>100</v>
      </c>
      <c r="B11" s="12" t="s">
        <v>143</v>
      </c>
      <c r="C11" s="12"/>
      <c r="D11" s="12"/>
      <c r="E11" s="12"/>
    </row>
    <row r="12" spans="1:5" ht="12.75">
      <c r="A12" s="12"/>
      <c r="B12" s="11" t="s">
        <v>198</v>
      </c>
      <c r="C12" s="11"/>
      <c r="D12" s="11"/>
      <c r="E12" s="11"/>
    </row>
    <row r="13" spans="1:5" ht="12.75">
      <c r="A13" s="12"/>
      <c r="B13" s="11" t="s">
        <v>262</v>
      </c>
      <c r="C13" s="11"/>
      <c r="D13" s="11"/>
      <c r="E13" s="11"/>
    </row>
    <row r="14" spans="1:2" ht="12.75">
      <c r="A14" s="12"/>
      <c r="B14" s="11" t="s">
        <v>263</v>
      </c>
    </row>
    <row r="15" spans="1:2" ht="12.75">
      <c r="A15" s="12"/>
      <c r="B15" s="11"/>
    </row>
    <row r="16" spans="1:2" ht="12.75">
      <c r="A16" s="12"/>
      <c r="B16" s="11" t="s">
        <v>204</v>
      </c>
    </row>
    <row r="17" spans="1:2" ht="12.75">
      <c r="A17" s="12"/>
      <c r="B17" s="11" t="s">
        <v>285</v>
      </c>
    </row>
    <row r="18" spans="1:2" ht="12.75">
      <c r="A18" s="12"/>
      <c r="B18" s="11" t="s">
        <v>199</v>
      </c>
    </row>
    <row r="19" spans="1:2" ht="12.75">
      <c r="A19" s="12"/>
      <c r="B19" s="11" t="s">
        <v>257</v>
      </c>
    </row>
    <row r="20" spans="1:2" ht="12.75">
      <c r="A20" s="12"/>
      <c r="B20" s="11"/>
    </row>
    <row r="21" spans="1:2" ht="12.75">
      <c r="A21" s="12"/>
      <c r="B21" s="11" t="s">
        <v>200</v>
      </c>
    </row>
    <row r="22" spans="1:2" ht="12.75">
      <c r="A22" s="12"/>
      <c r="B22" s="11" t="s">
        <v>315</v>
      </c>
    </row>
    <row r="23" spans="1:2" ht="12.75">
      <c r="A23" s="12"/>
      <c r="B23" s="11" t="s">
        <v>334</v>
      </c>
    </row>
    <row r="24" spans="1:2" ht="12.75">
      <c r="A24" s="12"/>
      <c r="B24" s="11" t="s">
        <v>272</v>
      </c>
    </row>
    <row r="25" spans="1:2" ht="12.75">
      <c r="A25" s="12"/>
      <c r="B25" s="11" t="s">
        <v>273</v>
      </c>
    </row>
    <row r="26" spans="1:2" ht="12.75">
      <c r="A26" s="12"/>
      <c r="B26" s="11"/>
    </row>
    <row r="27" spans="1:2" ht="12.75">
      <c r="A27" s="12" t="s">
        <v>55</v>
      </c>
      <c r="B27" s="12" t="s">
        <v>103</v>
      </c>
    </row>
    <row r="28" spans="1:2" ht="12.75">
      <c r="A28" s="12"/>
      <c r="B28" t="s">
        <v>144</v>
      </c>
    </row>
    <row r="29" ht="12.75">
      <c r="A29" s="12"/>
    </row>
    <row r="30" spans="1:2" ht="12.75">
      <c r="A30" s="12" t="s">
        <v>56</v>
      </c>
      <c r="B30" s="12" t="s">
        <v>57</v>
      </c>
    </row>
    <row r="31" spans="1:2" ht="12.75">
      <c r="A31" s="12"/>
      <c r="B31" s="11" t="s">
        <v>196</v>
      </c>
    </row>
    <row r="32" spans="1:2" ht="12.75">
      <c r="A32" s="12"/>
      <c r="B32" s="11" t="s">
        <v>197</v>
      </c>
    </row>
    <row r="33" ht="12.75">
      <c r="A33" s="12"/>
    </row>
    <row r="34" spans="1:2" ht="12.75">
      <c r="A34" s="12" t="s">
        <v>58</v>
      </c>
      <c r="B34" s="12" t="s">
        <v>59</v>
      </c>
    </row>
    <row r="35" spans="1:2" ht="12.75">
      <c r="A35" s="12"/>
      <c r="B35" t="s">
        <v>136</v>
      </c>
    </row>
    <row r="36" spans="1:2" ht="12.75">
      <c r="A36" s="12"/>
      <c r="B36" t="s">
        <v>137</v>
      </c>
    </row>
    <row r="37" ht="12.75">
      <c r="A37" s="12"/>
    </row>
    <row r="38" spans="1:2" ht="12.75">
      <c r="A38" s="12" t="s">
        <v>60</v>
      </c>
      <c r="B38" s="12" t="s">
        <v>61</v>
      </c>
    </row>
    <row r="39" spans="1:2" ht="12.75">
      <c r="A39" s="12"/>
      <c r="B39" t="s">
        <v>138</v>
      </c>
    </row>
    <row r="40" spans="1:2" ht="12.75">
      <c r="A40" s="12"/>
      <c r="B40" t="s">
        <v>139</v>
      </c>
    </row>
    <row r="41" ht="12.75">
      <c r="A41" s="12"/>
    </row>
    <row r="42" spans="1:13" ht="12.75">
      <c r="A42" s="12" t="s">
        <v>62</v>
      </c>
      <c r="B42" s="12" t="s">
        <v>63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2"/>
      <c r="B43" s="11" t="s">
        <v>140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2"/>
      <c r="B44" s="11" t="s">
        <v>320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2"/>
      <c r="B46" s="11" t="s">
        <v>44</v>
      </c>
      <c r="C46" s="11" t="s">
        <v>295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/>
      <c r="C47" s="11" t="s">
        <v>316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/>
      <c r="C48" s="11" t="s">
        <v>317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 t="s">
        <v>318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/>
      <c r="B50" s="11"/>
      <c r="C50" s="11" t="s">
        <v>319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/>
      <c r="B52" s="11" t="s">
        <v>43</v>
      </c>
      <c r="C52" s="11" t="s">
        <v>281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/>
      <c r="B53" s="11"/>
      <c r="C53" s="11" t="s">
        <v>296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/>
      <c r="B54" s="11"/>
      <c r="C54" s="11" t="s">
        <v>335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/>
      <c r="B55" s="11"/>
      <c r="C55" s="11" t="s">
        <v>282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2" t="s">
        <v>64</v>
      </c>
      <c r="B61" s="12" t="s">
        <v>65</v>
      </c>
      <c r="C61" s="11"/>
      <c r="D61" s="11"/>
      <c r="E61" s="11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12"/>
      <c r="B62" s="11" t="s">
        <v>274</v>
      </c>
      <c r="C62" s="11"/>
      <c r="D62" s="11"/>
      <c r="E62" s="11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12"/>
      <c r="B63" s="12"/>
      <c r="C63" s="11"/>
      <c r="D63" s="11"/>
      <c r="E63" s="11"/>
      <c r="F63" s="27"/>
      <c r="G63" s="27"/>
      <c r="H63" s="27"/>
      <c r="I63" s="104" t="s">
        <v>275</v>
      </c>
      <c r="J63" s="104"/>
      <c r="K63" s="104"/>
      <c r="L63" s="27"/>
      <c r="M63" s="27"/>
    </row>
    <row r="64" spans="1:13" ht="12.75">
      <c r="A64" s="12"/>
      <c r="B64" s="12"/>
      <c r="C64" s="11"/>
      <c r="D64" s="11"/>
      <c r="E64" s="11"/>
      <c r="F64" s="27"/>
      <c r="G64" s="27"/>
      <c r="H64" s="27"/>
      <c r="I64" s="99" t="s">
        <v>288</v>
      </c>
      <c r="J64" s="24"/>
      <c r="K64" s="99" t="s">
        <v>289</v>
      </c>
      <c r="L64" s="27"/>
      <c r="M64" s="27"/>
    </row>
    <row r="65" spans="1:13" ht="12.75">
      <c r="A65" s="12"/>
      <c r="B65" s="12"/>
      <c r="C65" s="11"/>
      <c r="D65" s="11"/>
      <c r="E65" s="11"/>
      <c r="F65" s="27"/>
      <c r="G65" s="27"/>
      <c r="H65" s="27"/>
      <c r="I65" s="24" t="s">
        <v>13</v>
      </c>
      <c r="J65" s="24"/>
      <c r="K65" s="24" t="s">
        <v>13</v>
      </c>
      <c r="L65" s="27"/>
      <c r="M65" s="27"/>
    </row>
    <row r="66" spans="1:13" ht="12.75">
      <c r="A66" s="12"/>
      <c r="B66" s="11" t="s">
        <v>276</v>
      </c>
      <c r="C66" s="11"/>
      <c r="D66" s="11"/>
      <c r="E66" s="11"/>
      <c r="F66" s="27"/>
      <c r="G66" s="27"/>
      <c r="H66" s="27"/>
      <c r="I66" s="24"/>
      <c r="J66" s="24"/>
      <c r="K66" s="24"/>
      <c r="L66" s="27"/>
      <c r="M66" s="27"/>
    </row>
    <row r="67" spans="1:13" ht="12.75">
      <c r="A67" s="12"/>
      <c r="B67" s="12"/>
      <c r="C67" s="14" t="s">
        <v>331</v>
      </c>
      <c r="D67" s="11"/>
      <c r="E67" s="11"/>
      <c r="F67" s="27"/>
      <c r="G67" s="27"/>
      <c r="H67" s="27"/>
      <c r="I67" s="24"/>
      <c r="J67" s="24"/>
      <c r="K67" s="45">
        <v>5420</v>
      </c>
      <c r="L67" s="27"/>
      <c r="M67" s="27"/>
    </row>
    <row r="68" spans="1:13" ht="12.75">
      <c r="A68" s="12"/>
      <c r="B68" s="11"/>
      <c r="C68" s="14" t="s">
        <v>332</v>
      </c>
      <c r="D68" s="11"/>
      <c r="E68" s="11"/>
      <c r="F68" s="27"/>
      <c r="G68" s="27"/>
      <c r="H68" s="27"/>
      <c r="I68" s="98">
        <v>6190</v>
      </c>
      <c r="J68" s="31"/>
      <c r="K68" s="31"/>
      <c r="L68" s="27"/>
      <c r="M68" s="27"/>
    </row>
    <row r="69" spans="1:13" ht="12.75">
      <c r="A69" s="63"/>
      <c r="C69" s="11"/>
      <c r="D69" s="11"/>
      <c r="E69" s="11"/>
      <c r="F69" s="27"/>
      <c r="G69" s="27"/>
      <c r="H69" s="27"/>
      <c r="I69" s="104"/>
      <c r="J69" s="104"/>
      <c r="K69" s="104"/>
      <c r="L69" s="27"/>
      <c r="M69" s="27"/>
    </row>
    <row r="70" spans="1:13" ht="12.75">
      <c r="A70" s="12" t="s">
        <v>66</v>
      </c>
      <c r="B70" s="15" t="s">
        <v>145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/>
      <c r="B71" s="13"/>
      <c r="C71" s="13"/>
      <c r="D71" s="13"/>
      <c r="E71" s="83"/>
      <c r="F71" s="83"/>
      <c r="G71" s="83"/>
      <c r="H71" s="83"/>
      <c r="I71" s="105" t="s">
        <v>321</v>
      </c>
      <c r="J71" s="105"/>
      <c r="K71" s="105"/>
      <c r="L71" s="83"/>
      <c r="M71" s="83"/>
    </row>
    <row r="72" spans="1:13" ht="12.75">
      <c r="A72" s="12"/>
      <c r="B72" s="13"/>
      <c r="C72" s="13"/>
      <c r="D72" s="82"/>
      <c r="E72" s="83"/>
      <c r="F72" s="83"/>
      <c r="G72" s="83"/>
      <c r="H72" s="83"/>
      <c r="I72" s="106" t="str">
        <f>+'Income '!G14</f>
        <v>31/12/04</v>
      </c>
      <c r="J72" s="106"/>
      <c r="K72" s="106"/>
      <c r="L72" s="83"/>
      <c r="M72" s="83"/>
    </row>
    <row r="73" spans="1:13" ht="12.75">
      <c r="A73" s="12"/>
      <c r="B73" s="13"/>
      <c r="C73" s="13"/>
      <c r="D73" s="13"/>
      <c r="E73" s="13"/>
      <c r="F73" s="13"/>
      <c r="G73" s="13"/>
      <c r="H73" s="13"/>
      <c r="I73" s="87"/>
      <c r="J73" s="87"/>
      <c r="K73" s="4" t="s">
        <v>333</v>
      </c>
      <c r="L73" s="13"/>
      <c r="M73" s="13"/>
    </row>
    <row r="74" spans="1:13" ht="12.75">
      <c r="A74" s="12"/>
      <c r="B74" s="90" t="s">
        <v>203</v>
      </c>
      <c r="C74" s="13"/>
      <c r="D74" s="13"/>
      <c r="E74" s="13"/>
      <c r="F74" s="13"/>
      <c r="G74" s="13"/>
      <c r="H74" s="13"/>
      <c r="I74" s="88" t="s">
        <v>37</v>
      </c>
      <c r="J74" s="87"/>
      <c r="K74" s="89" t="s">
        <v>201</v>
      </c>
      <c r="L74" s="13"/>
      <c r="M74" s="13"/>
    </row>
    <row r="75" spans="1:14" ht="12.75">
      <c r="A75" s="12"/>
      <c r="B75" s="13"/>
      <c r="C75" s="13"/>
      <c r="D75" s="13"/>
      <c r="E75" s="31"/>
      <c r="F75" s="31"/>
      <c r="G75" s="31"/>
      <c r="H75" s="31"/>
      <c r="I75" s="4" t="s">
        <v>13</v>
      </c>
      <c r="J75" s="31"/>
      <c r="K75" s="4" t="s">
        <v>13</v>
      </c>
      <c r="L75" s="31"/>
      <c r="M75" s="31"/>
      <c r="N75" s="11"/>
    </row>
    <row r="76" spans="1:14" ht="9.75" customHeight="1">
      <c r="A76" s="12"/>
      <c r="B76" s="13"/>
      <c r="C76" s="13"/>
      <c r="D76" s="13"/>
      <c r="E76" s="31"/>
      <c r="F76" s="31"/>
      <c r="G76" s="31"/>
      <c r="H76" s="31"/>
      <c r="I76" s="29"/>
      <c r="J76" s="31"/>
      <c r="K76" s="29"/>
      <c r="L76" s="31"/>
      <c r="M76" s="31"/>
      <c r="N76" s="11"/>
    </row>
    <row r="77" spans="1:14" ht="12.75">
      <c r="A77" s="12"/>
      <c r="B77" s="13" t="s">
        <v>191</v>
      </c>
      <c r="C77" s="13"/>
      <c r="D77" s="13"/>
      <c r="E77" s="31"/>
      <c r="F77" s="31"/>
      <c r="G77" s="31"/>
      <c r="H77" s="31"/>
      <c r="I77" s="31">
        <v>82874</v>
      </c>
      <c r="J77" s="31"/>
      <c r="K77" s="31">
        <v>21010</v>
      </c>
      <c r="L77" s="31"/>
      <c r="M77" s="31"/>
      <c r="N77" s="11"/>
    </row>
    <row r="78" spans="1:14" ht="12.75">
      <c r="A78" s="12"/>
      <c r="B78" s="13" t="s">
        <v>192</v>
      </c>
      <c r="C78" s="13"/>
      <c r="D78" s="13"/>
      <c r="E78" s="31"/>
      <c r="F78" s="31"/>
      <c r="G78" s="31"/>
      <c r="H78" s="31"/>
      <c r="I78" s="31">
        <v>127</v>
      </c>
      <c r="J78" s="31"/>
      <c r="K78" s="31">
        <v>364</v>
      </c>
      <c r="L78" s="31"/>
      <c r="M78" s="31"/>
      <c r="N78" s="11"/>
    </row>
    <row r="79" spans="1:14" ht="12.75">
      <c r="A79" s="12"/>
      <c r="B79" s="13" t="s">
        <v>36</v>
      </c>
      <c r="C79" s="13"/>
      <c r="D79" s="13"/>
      <c r="E79" s="31"/>
      <c r="F79" s="31"/>
      <c r="G79" s="31"/>
      <c r="H79" s="31"/>
      <c r="I79" s="77">
        <v>3517</v>
      </c>
      <c r="J79" s="31"/>
      <c r="K79" s="77">
        <v>158</v>
      </c>
      <c r="L79" s="31"/>
      <c r="M79" s="31"/>
      <c r="N79" s="11"/>
    </row>
    <row r="80" spans="1:14" ht="12.75">
      <c r="A80" s="12"/>
      <c r="B80" s="13"/>
      <c r="C80" s="13"/>
      <c r="D80" s="13"/>
      <c r="E80" s="31"/>
      <c r="F80" s="31"/>
      <c r="G80" s="31"/>
      <c r="H80" s="31"/>
      <c r="I80" s="45">
        <f>SUM(I77:I79)</f>
        <v>86518</v>
      </c>
      <c r="J80" s="31"/>
      <c r="K80" s="31">
        <f>SUM(K77:K79)</f>
        <v>21532</v>
      </c>
      <c r="L80" s="31"/>
      <c r="M80" s="31"/>
      <c r="N80" s="11"/>
    </row>
    <row r="81" spans="1:14" ht="12.75">
      <c r="A81" s="12"/>
      <c r="B81" s="43" t="s">
        <v>187</v>
      </c>
      <c r="C81" s="13"/>
      <c r="D81" s="13"/>
      <c r="E81" s="31"/>
      <c r="F81" s="31"/>
      <c r="G81" s="31"/>
      <c r="H81" s="31"/>
      <c r="I81" s="91">
        <v>0</v>
      </c>
      <c r="J81" s="31"/>
      <c r="K81" s="77">
        <v>2918</v>
      </c>
      <c r="L81" s="31"/>
      <c r="M81" s="31"/>
      <c r="N81" s="11"/>
    </row>
    <row r="82" spans="1:14" ht="12.75">
      <c r="A82" s="12"/>
      <c r="B82" s="43"/>
      <c r="C82" s="13"/>
      <c r="D82" s="13"/>
      <c r="E82" s="31"/>
      <c r="F82" s="31"/>
      <c r="G82" s="31"/>
      <c r="H82" s="31"/>
      <c r="I82" s="87">
        <f>+I81+I80</f>
        <v>86518</v>
      </c>
      <c r="J82" s="31"/>
      <c r="K82" s="31">
        <f>+K81+K80</f>
        <v>24450</v>
      </c>
      <c r="L82" s="31"/>
      <c r="M82" s="31"/>
      <c r="N82" s="11"/>
    </row>
    <row r="83" spans="1:14" ht="12.75">
      <c r="A83" s="12"/>
      <c r="B83" s="43" t="s">
        <v>183</v>
      </c>
      <c r="C83" s="13"/>
      <c r="D83" s="13"/>
      <c r="E83" s="31"/>
      <c r="F83" s="31"/>
      <c r="G83" s="31"/>
      <c r="H83" s="31"/>
      <c r="I83" s="31">
        <v>-650</v>
      </c>
      <c r="J83" s="31"/>
      <c r="K83" s="111">
        <v>0</v>
      </c>
      <c r="L83" s="31"/>
      <c r="M83" s="31"/>
      <c r="N83" s="11"/>
    </row>
    <row r="84" spans="1:14" ht="13.5" thickBot="1">
      <c r="A84" s="12"/>
      <c r="B84" s="43" t="s">
        <v>202</v>
      </c>
      <c r="D84" s="13"/>
      <c r="E84" s="31"/>
      <c r="F84" s="31"/>
      <c r="G84" s="31"/>
      <c r="H84" s="31"/>
      <c r="I84" s="92">
        <f>SUM(I82:I83)</f>
        <v>85868</v>
      </c>
      <c r="J84" s="31"/>
      <c r="K84" s="84">
        <f>+K83+K82</f>
        <v>24450</v>
      </c>
      <c r="L84" s="31"/>
      <c r="M84" s="31"/>
      <c r="N84" s="11"/>
    </row>
    <row r="85" spans="1:13" s="46" customFormat="1" ht="12.75">
      <c r="A85" s="74"/>
      <c r="B85" s="43"/>
      <c r="C85" s="13"/>
      <c r="D85" s="13"/>
      <c r="E85" s="13"/>
      <c r="F85" s="13"/>
      <c r="G85" s="13"/>
      <c r="I85" s="76"/>
      <c r="J85" s="75"/>
      <c r="K85" s="76"/>
      <c r="L85" s="75"/>
      <c r="M85" s="76"/>
    </row>
    <row r="86" spans="1:13" ht="12.75">
      <c r="A86" s="12" t="s">
        <v>67</v>
      </c>
      <c r="B86" s="12" t="s">
        <v>165</v>
      </c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63"/>
      <c r="B87" t="s">
        <v>184</v>
      </c>
      <c r="C87" s="11"/>
      <c r="D87" s="11"/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63"/>
      <c r="C88" s="11"/>
      <c r="D88" s="11"/>
      <c r="E88" s="11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2" t="s">
        <v>68</v>
      </c>
      <c r="B89" s="12" t="s">
        <v>41</v>
      </c>
      <c r="C89" s="11"/>
      <c r="D89" s="11"/>
      <c r="E89" s="11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2"/>
      <c r="B90" s="11" t="s">
        <v>277</v>
      </c>
      <c r="C90" s="11"/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2"/>
      <c r="B91" s="11" t="s">
        <v>148</v>
      </c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12"/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12" t="s">
        <v>69</v>
      </c>
      <c r="B93" s="12" t="s">
        <v>29</v>
      </c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12"/>
      <c r="B94" s="11" t="s">
        <v>146</v>
      </c>
      <c r="C94" s="11"/>
      <c r="D94" s="11"/>
      <c r="E94" s="11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12"/>
      <c r="B95" s="11" t="s">
        <v>258</v>
      </c>
      <c r="C95" s="11"/>
      <c r="D95" s="11"/>
      <c r="E95" s="11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12"/>
      <c r="C96" s="11"/>
      <c r="D96" s="11"/>
      <c r="E96" s="11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12" t="s">
        <v>70</v>
      </c>
      <c r="B97" s="12" t="s">
        <v>71</v>
      </c>
      <c r="C97" s="11"/>
      <c r="D97" s="11"/>
      <c r="E97" s="11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12"/>
      <c r="B98" t="s">
        <v>141</v>
      </c>
      <c r="C98" s="11"/>
      <c r="D98" s="11"/>
      <c r="E98" s="11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63"/>
      <c r="B99" s="11" t="s">
        <v>205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6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2" t="s">
        <v>149</v>
      </c>
      <c r="B101" s="12" t="s">
        <v>173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63"/>
      <c r="B102" s="11"/>
      <c r="C102" s="11"/>
      <c r="D102" s="11"/>
      <c r="E102" s="11"/>
      <c r="F102" s="11"/>
      <c r="G102" s="11"/>
      <c r="H102" s="11"/>
      <c r="J102" s="11"/>
      <c r="K102" s="4" t="s">
        <v>150</v>
      </c>
      <c r="L102" s="11"/>
      <c r="M102" s="11"/>
    </row>
    <row r="103" spans="1:13" ht="12.75">
      <c r="A103" s="63"/>
      <c r="B103" s="11"/>
      <c r="C103" s="11"/>
      <c r="D103" s="11"/>
      <c r="E103" s="11"/>
      <c r="F103" s="11"/>
      <c r="G103" s="11"/>
      <c r="H103" s="11"/>
      <c r="J103" s="11"/>
      <c r="K103" s="68" t="str">
        <f>+'Income '!G14</f>
        <v>31/12/04</v>
      </c>
      <c r="L103" s="11"/>
      <c r="M103" s="11"/>
    </row>
    <row r="104" spans="1:13" ht="12.75">
      <c r="A104" s="63"/>
      <c r="B104" s="11"/>
      <c r="C104" s="11"/>
      <c r="D104" s="11"/>
      <c r="E104" s="11"/>
      <c r="F104" s="11"/>
      <c r="G104" s="11"/>
      <c r="H104" s="11"/>
      <c r="J104" s="11"/>
      <c r="K104" s="4" t="s">
        <v>13</v>
      </c>
      <c r="L104" s="11"/>
      <c r="M104" s="11"/>
    </row>
    <row r="105" spans="1:13" ht="12" customHeight="1">
      <c r="A105" s="63"/>
      <c r="B105" s="11" t="s">
        <v>174</v>
      </c>
      <c r="C105" s="11"/>
      <c r="D105" s="11"/>
      <c r="E105" s="11"/>
      <c r="F105" s="11"/>
      <c r="G105" s="11"/>
      <c r="H105" s="11"/>
      <c r="J105" s="11"/>
      <c r="K105" s="11"/>
      <c r="L105" s="11"/>
      <c r="M105" s="11"/>
    </row>
    <row r="106" spans="1:13" ht="12" customHeight="1">
      <c r="A106" s="63"/>
      <c r="B106" s="11"/>
      <c r="C106" s="11" t="s">
        <v>151</v>
      </c>
      <c r="D106" s="11"/>
      <c r="E106" s="11"/>
      <c r="F106" s="11"/>
      <c r="G106" s="11"/>
      <c r="H106" s="11"/>
      <c r="J106" s="11"/>
      <c r="K106" s="27">
        <v>626</v>
      </c>
      <c r="L106" s="11"/>
      <c r="M106" s="11"/>
    </row>
    <row r="107" spans="1:13" ht="12.75">
      <c r="A107" s="63"/>
      <c r="C107" s="11" t="s">
        <v>152</v>
      </c>
      <c r="D107" s="11"/>
      <c r="E107" s="11"/>
      <c r="F107" s="11"/>
      <c r="G107" s="11"/>
      <c r="H107" s="11"/>
      <c r="J107" s="11"/>
      <c r="K107" s="31">
        <v>8094</v>
      </c>
      <c r="L107" s="11"/>
      <c r="M107" s="11"/>
    </row>
    <row r="108" spans="1:13" ht="13.5" thickBot="1">
      <c r="A108" s="63"/>
      <c r="B108" s="11"/>
      <c r="C108" s="11"/>
      <c r="D108" s="11"/>
      <c r="E108" s="11"/>
      <c r="F108" s="11"/>
      <c r="G108" s="11"/>
      <c r="H108" s="11"/>
      <c r="J108" s="11"/>
      <c r="K108" s="84">
        <f>SUM(K106:K107)</f>
        <v>8720</v>
      </c>
      <c r="L108" s="11"/>
      <c r="M108" s="11"/>
    </row>
    <row r="109" spans="1:13" ht="13.5" customHeight="1">
      <c r="A109" s="6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6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6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6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6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6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6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6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6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6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6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6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2" t="s">
        <v>153</v>
      </c>
      <c r="B121" s="12" t="s">
        <v>154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2"/>
      <c r="B122" s="11" t="s">
        <v>155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1.25" customHeight="1">
      <c r="A123" s="1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2"/>
      <c r="B124" s="11"/>
      <c r="C124" s="11"/>
      <c r="D124" s="11"/>
      <c r="E124" s="11"/>
      <c r="F124" s="11"/>
      <c r="G124" s="11"/>
      <c r="H124" s="11"/>
      <c r="J124" s="11"/>
      <c r="K124" s="4" t="s">
        <v>6</v>
      </c>
      <c r="L124" s="11"/>
      <c r="M124" s="11"/>
    </row>
    <row r="125" spans="1:13" ht="12.75">
      <c r="A125" s="12"/>
      <c r="B125" s="11"/>
      <c r="C125" s="11"/>
      <c r="D125" s="11"/>
      <c r="E125" s="11"/>
      <c r="F125" s="11"/>
      <c r="G125" s="11"/>
      <c r="H125" s="11"/>
      <c r="J125" s="11"/>
      <c r="K125" s="4" t="s">
        <v>322</v>
      </c>
      <c r="L125" s="11"/>
      <c r="M125" s="11"/>
    </row>
    <row r="126" spans="1:13" ht="12.75">
      <c r="A126" s="12"/>
      <c r="B126" s="11"/>
      <c r="C126" s="11"/>
      <c r="D126" s="11"/>
      <c r="E126" s="11"/>
      <c r="F126" s="11"/>
      <c r="G126" s="11"/>
      <c r="H126" s="11"/>
      <c r="J126" s="11"/>
      <c r="K126" s="68" t="str">
        <f>+K103</f>
        <v>31/12/04</v>
      </c>
      <c r="L126" s="11"/>
      <c r="M126" s="11"/>
    </row>
    <row r="127" spans="1:13" ht="12.75">
      <c r="A127" s="12"/>
      <c r="B127" s="11"/>
      <c r="C127" s="11"/>
      <c r="D127" s="11"/>
      <c r="E127" s="11"/>
      <c r="F127" s="11"/>
      <c r="G127" s="11"/>
      <c r="H127" s="11"/>
      <c r="J127" s="11"/>
      <c r="K127" s="4" t="s">
        <v>13</v>
      </c>
      <c r="L127" s="11"/>
      <c r="M127" s="11"/>
    </row>
    <row r="128" spans="1:13" ht="9.75" customHeight="1">
      <c r="A128" s="12"/>
      <c r="B128" s="11"/>
      <c r="C128" s="11"/>
      <c r="D128" s="11"/>
      <c r="E128" s="11"/>
      <c r="F128" s="11"/>
      <c r="G128" s="11"/>
      <c r="H128" s="11"/>
      <c r="J128" s="11"/>
      <c r="K128" s="48"/>
      <c r="L128" s="11"/>
      <c r="M128" s="11"/>
    </row>
    <row r="129" spans="1:13" ht="12.75">
      <c r="A129" s="12"/>
      <c r="B129" s="11" t="s">
        <v>156</v>
      </c>
      <c r="C129" s="11"/>
      <c r="D129" s="11"/>
      <c r="E129" s="11"/>
      <c r="F129" s="11"/>
      <c r="G129" s="11"/>
      <c r="H129" s="11"/>
      <c r="J129" s="11"/>
      <c r="K129" s="45">
        <f>210+89</f>
        <v>299</v>
      </c>
      <c r="L129" s="11"/>
      <c r="M129" s="11"/>
    </row>
    <row r="130" spans="1:13" ht="12.75">
      <c r="A130" s="12"/>
      <c r="B130" s="11" t="s">
        <v>188</v>
      </c>
      <c r="C130" s="11"/>
      <c r="D130" s="11"/>
      <c r="E130" s="11"/>
      <c r="F130" s="11"/>
      <c r="G130" s="11"/>
      <c r="H130" s="11"/>
      <c r="J130" s="11"/>
      <c r="K130" s="45">
        <v>286</v>
      </c>
      <c r="L130" s="11"/>
      <c r="M130" s="11"/>
    </row>
    <row r="131" spans="1:13" ht="12.75">
      <c r="A131" s="12"/>
      <c r="B131" s="11" t="s">
        <v>297</v>
      </c>
      <c r="C131" s="11"/>
      <c r="D131" s="11"/>
      <c r="E131" s="11"/>
      <c r="F131" s="11"/>
      <c r="G131" s="11"/>
      <c r="H131" s="11"/>
      <c r="J131" s="11"/>
      <c r="K131" s="45">
        <v>1051</v>
      </c>
      <c r="L131" s="11"/>
      <c r="M131" s="11"/>
    </row>
    <row r="132" spans="1:13" ht="13.5" thickBot="1">
      <c r="A132" s="12"/>
      <c r="B132" s="11"/>
      <c r="C132" s="11"/>
      <c r="D132" s="11"/>
      <c r="E132" s="11"/>
      <c r="F132" s="11"/>
      <c r="G132" s="11"/>
      <c r="H132" s="11"/>
      <c r="J132" s="11"/>
      <c r="K132" s="85">
        <f>SUM(K129:K131)</f>
        <v>1636</v>
      </c>
      <c r="L132" s="11"/>
      <c r="M132" s="11"/>
    </row>
    <row r="133" spans="1:13" ht="12.75">
      <c r="A133" s="12"/>
      <c r="B133" s="11"/>
      <c r="C133" s="11"/>
      <c r="D133" s="11"/>
      <c r="E133" s="11"/>
      <c r="F133" s="11"/>
      <c r="G133" s="11"/>
      <c r="H133" s="11"/>
      <c r="J133" s="11"/>
      <c r="K133" s="100"/>
      <c r="L133" s="11"/>
      <c r="M133" s="11"/>
    </row>
    <row r="134" spans="1:13" ht="12.75">
      <c r="A134" s="12" t="s">
        <v>157</v>
      </c>
      <c r="B134" s="12" t="s">
        <v>158</v>
      </c>
      <c r="C134" s="11"/>
      <c r="D134" s="11"/>
      <c r="E134" s="11"/>
      <c r="F134" s="11"/>
      <c r="G134" s="11"/>
      <c r="H134" s="11"/>
      <c r="I134" s="29"/>
      <c r="J134" s="11"/>
      <c r="K134" s="11"/>
      <c r="L134" s="11"/>
      <c r="M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29"/>
      <c r="J135" s="11"/>
      <c r="K135" s="4" t="s">
        <v>6</v>
      </c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29"/>
      <c r="J136" s="11"/>
      <c r="K136" s="4" t="s">
        <v>322</v>
      </c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29"/>
      <c r="J137" s="11"/>
      <c r="K137" s="68" t="str">
        <f>+K126</f>
        <v>31/12/04</v>
      </c>
      <c r="L137" s="11"/>
      <c r="M137" s="11"/>
      <c r="N137" s="11"/>
      <c r="O137" s="11"/>
    </row>
    <row r="138" spans="1:15" ht="11.25" customHeight="1">
      <c r="A138" s="11"/>
      <c r="B138" s="11"/>
      <c r="C138" s="11"/>
      <c r="D138" s="11"/>
      <c r="E138" s="11"/>
      <c r="F138" s="11"/>
      <c r="G138" s="11"/>
      <c r="H138" s="11"/>
      <c r="I138" s="29"/>
      <c r="J138" s="11"/>
      <c r="K138" s="4" t="s">
        <v>13</v>
      </c>
      <c r="L138" s="11"/>
      <c r="M138" s="11"/>
      <c r="N138" s="11"/>
      <c r="O138" s="11"/>
    </row>
    <row r="139" spans="1:15" ht="12.75">
      <c r="A139" s="11"/>
      <c r="B139" s="11" t="s">
        <v>264</v>
      </c>
      <c r="C139" s="11"/>
      <c r="D139" s="11"/>
      <c r="E139" s="11"/>
      <c r="F139" s="11"/>
      <c r="G139" s="11"/>
      <c r="H139" s="11"/>
      <c r="I139" s="29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 t="s">
        <v>159</v>
      </c>
      <c r="D140" s="11"/>
      <c r="E140" s="11"/>
      <c r="F140" s="11"/>
      <c r="G140" s="11"/>
      <c r="H140" s="11"/>
      <c r="I140" s="29"/>
      <c r="J140" s="11"/>
      <c r="K140" s="27">
        <v>-150</v>
      </c>
      <c r="L140" s="11"/>
      <c r="M140" s="11"/>
      <c r="N140" s="11"/>
      <c r="O140" s="11"/>
    </row>
    <row r="141" spans="1:15" ht="12.75">
      <c r="A141" s="11"/>
      <c r="B141" s="11"/>
      <c r="C141" s="11" t="s">
        <v>160</v>
      </c>
      <c r="D141" s="11"/>
      <c r="E141" s="11"/>
      <c r="F141" s="11"/>
      <c r="G141" s="11"/>
      <c r="H141" s="11"/>
      <c r="I141" s="29"/>
      <c r="J141" s="11"/>
      <c r="K141" s="27">
        <v>-292</v>
      </c>
      <c r="L141" s="11"/>
      <c r="M141" s="11"/>
      <c r="N141" s="11"/>
      <c r="O141" s="11"/>
    </row>
    <row r="142" spans="1:15" ht="12.75">
      <c r="A142" s="11"/>
      <c r="B142" s="11"/>
      <c r="C142" s="11" t="s">
        <v>278</v>
      </c>
      <c r="D142" s="11"/>
      <c r="E142" s="11"/>
      <c r="F142" s="11"/>
      <c r="G142" s="11"/>
      <c r="H142" s="11"/>
      <c r="I142" s="29"/>
      <c r="J142" s="11"/>
      <c r="K142" s="27">
        <v>-64</v>
      </c>
      <c r="L142" s="11"/>
      <c r="M142" s="11"/>
      <c r="N142" s="11"/>
      <c r="O142" s="11"/>
    </row>
    <row r="143" spans="1:15" ht="9.75" customHeight="1">
      <c r="A143" s="11"/>
      <c r="B143" s="11"/>
      <c r="C143" s="11"/>
      <c r="D143" s="11"/>
      <c r="E143" s="11"/>
      <c r="F143" s="11"/>
      <c r="G143" s="11"/>
      <c r="H143" s="11"/>
      <c r="I143" s="29"/>
      <c r="J143" s="11"/>
      <c r="K143" s="27"/>
      <c r="L143" s="11"/>
      <c r="M143" s="11"/>
      <c r="N143" s="11"/>
      <c r="O143" s="11"/>
    </row>
    <row r="144" spans="1:15" ht="12.75" hidden="1">
      <c r="A144" s="11"/>
      <c r="B144" s="11" t="s">
        <v>193</v>
      </c>
      <c r="C144" s="11"/>
      <c r="D144" s="11"/>
      <c r="E144" s="11"/>
      <c r="F144" s="11"/>
      <c r="G144" s="11"/>
      <c r="H144" s="11"/>
      <c r="I144" s="29"/>
      <c r="J144" s="11"/>
      <c r="K144" s="27"/>
      <c r="L144" s="11"/>
      <c r="M144" s="11"/>
      <c r="N144" s="11"/>
      <c r="O144" s="11"/>
    </row>
    <row r="145" spans="1:15" ht="12.75" hidden="1">
      <c r="A145" s="11"/>
      <c r="B145" s="11"/>
      <c r="C145" s="11" t="s">
        <v>160</v>
      </c>
      <c r="D145" s="11"/>
      <c r="E145" s="11"/>
      <c r="F145" s="11"/>
      <c r="G145" s="11"/>
      <c r="H145" s="11"/>
      <c r="I145" s="29"/>
      <c r="J145" s="11"/>
      <c r="K145" s="27">
        <v>-54</v>
      </c>
      <c r="L145" s="11"/>
      <c r="M145" s="11"/>
      <c r="N145" s="11"/>
      <c r="O145" s="11"/>
    </row>
    <row r="146" spans="1:15" ht="9.75" customHeight="1" hidden="1">
      <c r="A146" s="11"/>
      <c r="B146" s="11"/>
      <c r="C146" s="11"/>
      <c r="D146" s="11"/>
      <c r="E146" s="11"/>
      <c r="F146" s="11"/>
      <c r="G146" s="11"/>
      <c r="H146" s="11"/>
      <c r="I146" s="29"/>
      <c r="J146" s="11"/>
      <c r="K146" s="27"/>
      <c r="L146" s="11"/>
      <c r="M146" s="11"/>
      <c r="N146" s="11"/>
      <c r="O146" s="11"/>
    </row>
    <row r="147" spans="1:15" ht="12" customHeight="1">
      <c r="A147" s="11"/>
      <c r="B147" s="12" t="s">
        <v>268</v>
      </c>
      <c r="C147" s="11"/>
      <c r="D147" s="11"/>
      <c r="E147" s="11"/>
      <c r="F147" s="11"/>
      <c r="G147" s="11"/>
      <c r="H147" s="11"/>
      <c r="I147" s="29"/>
      <c r="J147" s="11"/>
      <c r="K147" s="27"/>
      <c r="L147" s="11"/>
      <c r="M147" s="11"/>
      <c r="N147" s="11"/>
      <c r="O147" s="11"/>
    </row>
    <row r="148" spans="1:15" ht="9.75" customHeight="1">
      <c r="A148" s="11"/>
      <c r="B148" s="11"/>
      <c r="C148" s="11"/>
      <c r="D148" s="11"/>
      <c r="E148" s="11"/>
      <c r="F148" s="11"/>
      <c r="G148" s="11"/>
      <c r="H148" s="11"/>
      <c r="I148" s="29"/>
      <c r="J148" s="11"/>
      <c r="K148" s="27"/>
      <c r="L148" s="11"/>
      <c r="M148" s="11"/>
      <c r="N148" s="11"/>
      <c r="O148" s="11"/>
    </row>
    <row r="149" spans="1:15" ht="12.75">
      <c r="A149" s="11"/>
      <c r="B149" s="11" t="s">
        <v>265</v>
      </c>
      <c r="C149" s="11"/>
      <c r="D149" s="11"/>
      <c r="E149" s="11"/>
      <c r="F149" s="11"/>
      <c r="G149" s="11"/>
      <c r="H149" s="11"/>
      <c r="I149" s="29"/>
      <c r="J149" s="11"/>
      <c r="K149" s="50"/>
      <c r="L149" s="11"/>
      <c r="M149" s="11"/>
      <c r="N149" s="11"/>
      <c r="O149" s="11"/>
    </row>
    <row r="150" spans="1:15" ht="12.75">
      <c r="A150" s="11"/>
      <c r="B150" s="11"/>
      <c r="C150" s="11" t="s">
        <v>160</v>
      </c>
      <c r="D150" s="11"/>
      <c r="E150" s="11"/>
      <c r="F150" s="11"/>
      <c r="G150" s="11"/>
      <c r="H150" s="11"/>
      <c r="I150" s="29"/>
      <c r="J150" s="11"/>
      <c r="K150" s="27">
        <v>-59</v>
      </c>
      <c r="L150" s="11"/>
      <c r="M150" s="11"/>
      <c r="N150" s="11"/>
      <c r="O150" s="11"/>
    </row>
    <row r="151" spans="1:15" ht="12.75">
      <c r="A151" s="11"/>
      <c r="B151" s="11"/>
      <c r="C151" s="11" t="s">
        <v>310</v>
      </c>
      <c r="D151" s="11"/>
      <c r="E151" s="11"/>
      <c r="F151" s="11"/>
      <c r="G151" s="11"/>
      <c r="H151" s="11"/>
      <c r="I151" s="29"/>
      <c r="J151" s="11"/>
      <c r="K151" s="27">
        <v>-8</v>
      </c>
      <c r="L151" s="11"/>
      <c r="M151" s="11"/>
      <c r="N151" s="11"/>
      <c r="O151" s="11"/>
    </row>
    <row r="152" spans="1:15" ht="9.75" customHeight="1">
      <c r="A152" s="11"/>
      <c r="B152" s="11"/>
      <c r="C152" s="11"/>
      <c r="D152" s="11"/>
      <c r="E152" s="11"/>
      <c r="F152" s="11"/>
      <c r="G152" s="11"/>
      <c r="H152" s="11"/>
      <c r="I152" s="29"/>
      <c r="J152" s="11"/>
      <c r="K152" s="27"/>
      <c r="L152" s="11"/>
      <c r="M152" s="11"/>
      <c r="N152" s="11"/>
      <c r="O152" s="11"/>
    </row>
    <row r="153" spans="1:15" ht="12" customHeight="1">
      <c r="A153" s="11"/>
      <c r="B153" s="11" t="s">
        <v>266</v>
      </c>
      <c r="C153" s="11"/>
      <c r="D153" s="11"/>
      <c r="E153" s="11"/>
      <c r="F153" s="11"/>
      <c r="G153" s="11"/>
      <c r="H153" s="11"/>
      <c r="I153" s="29"/>
      <c r="J153" s="11"/>
      <c r="K153" s="50"/>
      <c r="L153" s="11"/>
      <c r="M153" s="11"/>
      <c r="N153" s="11"/>
      <c r="O153" s="11"/>
    </row>
    <row r="154" spans="1:15" ht="12" customHeight="1">
      <c r="A154" s="11"/>
      <c r="B154" s="11"/>
      <c r="C154" s="11" t="s">
        <v>161</v>
      </c>
      <c r="D154" s="11"/>
      <c r="E154" s="11"/>
      <c r="F154" s="11"/>
      <c r="G154" s="11"/>
      <c r="H154" s="11"/>
      <c r="I154" s="11"/>
      <c r="J154" s="11"/>
      <c r="K154" s="27">
        <v>1</v>
      </c>
      <c r="L154" s="11"/>
      <c r="M154" s="11"/>
      <c r="N154" s="11"/>
      <c r="O154" s="11"/>
    </row>
    <row r="155" spans="1:15" ht="9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27"/>
      <c r="L155" s="11"/>
      <c r="M155" s="11"/>
      <c r="N155" s="11"/>
      <c r="O155" s="11"/>
    </row>
    <row r="156" spans="1:15" ht="11.25" customHeight="1">
      <c r="A156" s="11"/>
      <c r="B156" s="12" t="s">
        <v>267</v>
      </c>
      <c r="C156" s="11"/>
      <c r="D156" s="11"/>
      <c r="E156" s="11"/>
      <c r="F156" s="11"/>
      <c r="G156" s="11"/>
      <c r="H156" s="11"/>
      <c r="I156" s="11"/>
      <c r="J156" s="11"/>
      <c r="K156" s="27"/>
      <c r="L156" s="11"/>
      <c r="M156" s="11"/>
      <c r="N156" s="11"/>
      <c r="O156" s="11"/>
    </row>
    <row r="157" spans="1:15" ht="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27"/>
      <c r="L157" s="11"/>
      <c r="M157" s="11"/>
      <c r="N157" s="11"/>
      <c r="O157" s="11"/>
    </row>
    <row r="158" spans="1:15" ht="12.75">
      <c r="A158" s="11"/>
      <c r="B158" s="11" t="s">
        <v>269</v>
      </c>
      <c r="C158" s="11"/>
      <c r="D158" s="11"/>
      <c r="E158" s="11"/>
      <c r="F158" s="11"/>
      <c r="G158" s="11"/>
      <c r="H158" s="11"/>
      <c r="I158" s="29"/>
      <c r="J158" s="11"/>
      <c r="K158" s="50"/>
      <c r="L158" s="11"/>
      <c r="M158" s="11"/>
      <c r="N158" s="11"/>
      <c r="O158" s="11"/>
    </row>
    <row r="159" spans="1:15" ht="12.75">
      <c r="A159" s="11"/>
      <c r="B159" s="11"/>
      <c r="C159" s="11" t="s">
        <v>162</v>
      </c>
      <c r="D159" s="11"/>
      <c r="E159" s="11"/>
      <c r="F159" s="11"/>
      <c r="G159" s="11"/>
      <c r="H159" s="11"/>
      <c r="I159" s="29"/>
      <c r="J159" s="11"/>
      <c r="K159" s="27">
        <v>21</v>
      </c>
      <c r="L159" s="11"/>
      <c r="M159" s="11"/>
      <c r="N159" s="11"/>
      <c r="O159" s="11"/>
    </row>
    <row r="160" spans="1:15" ht="9.75" customHeight="1">
      <c r="A160" s="11"/>
      <c r="B160" s="11"/>
      <c r="C160" s="11"/>
      <c r="D160" s="11"/>
      <c r="E160" s="11"/>
      <c r="F160" s="11"/>
      <c r="G160" s="11"/>
      <c r="H160" s="11"/>
      <c r="I160" s="29"/>
      <c r="J160" s="11"/>
      <c r="K160" s="27"/>
      <c r="L160" s="11"/>
      <c r="M160" s="11"/>
      <c r="N160" s="11"/>
      <c r="O160" s="11"/>
    </row>
    <row r="161" spans="1:15" ht="12.75">
      <c r="A161" s="11"/>
      <c r="B161" s="11" t="s">
        <v>270</v>
      </c>
      <c r="C161" s="11"/>
      <c r="D161" s="11"/>
      <c r="E161" s="11"/>
      <c r="F161" s="11"/>
      <c r="G161" s="11"/>
      <c r="H161" s="11"/>
      <c r="I161" s="29"/>
      <c r="J161" s="11"/>
      <c r="K161" s="50"/>
      <c r="L161" s="11"/>
      <c r="M161" s="11"/>
      <c r="N161" s="11"/>
      <c r="O161" s="11"/>
    </row>
    <row r="162" spans="1:15" ht="12.75">
      <c r="A162" s="11"/>
      <c r="B162" s="11"/>
      <c r="C162" s="11" t="s">
        <v>279</v>
      </c>
      <c r="D162" s="11"/>
      <c r="E162" s="11"/>
      <c r="F162" s="11"/>
      <c r="G162" s="11"/>
      <c r="H162" s="11"/>
      <c r="I162" s="29"/>
      <c r="J162" s="11"/>
      <c r="K162" s="50">
        <v>-5</v>
      </c>
      <c r="L162" s="11"/>
      <c r="M162" s="11"/>
      <c r="N162" s="11"/>
      <c r="O162" s="11"/>
    </row>
    <row r="163" spans="1:15" ht="12.75">
      <c r="A163" s="11"/>
      <c r="B163" s="11"/>
      <c r="C163" s="11" t="s">
        <v>278</v>
      </c>
      <c r="D163" s="11"/>
      <c r="E163" s="11"/>
      <c r="F163" s="11"/>
      <c r="G163" s="11"/>
      <c r="H163" s="11"/>
      <c r="I163" s="29"/>
      <c r="J163" s="11"/>
      <c r="K163" s="50">
        <v>-52</v>
      </c>
      <c r="L163" s="11"/>
      <c r="M163" s="11"/>
      <c r="N163" s="11"/>
      <c r="O163" s="11"/>
    </row>
    <row r="164" spans="1:15" ht="12.75">
      <c r="A164" s="11"/>
      <c r="B164" s="11"/>
      <c r="C164" s="11" t="s">
        <v>310</v>
      </c>
      <c r="D164" s="11"/>
      <c r="E164" s="11"/>
      <c r="F164" s="11"/>
      <c r="G164" s="11"/>
      <c r="H164" s="11"/>
      <c r="I164" s="29"/>
      <c r="J164" s="11"/>
      <c r="K164" s="50">
        <v>-8</v>
      </c>
      <c r="L164" s="11"/>
      <c r="M164" s="11"/>
      <c r="N164" s="11"/>
      <c r="O164" s="11"/>
    </row>
    <row r="165" spans="1:15" ht="12.75">
      <c r="A165" s="11"/>
      <c r="B165" s="11"/>
      <c r="C165" s="11" t="s">
        <v>243</v>
      </c>
      <c r="D165" s="11"/>
      <c r="E165" s="11"/>
      <c r="F165" s="11"/>
      <c r="G165" s="11"/>
      <c r="H165" s="11"/>
      <c r="I165" s="29"/>
      <c r="J165" s="11"/>
      <c r="K165" s="27">
        <v>132</v>
      </c>
      <c r="L165" s="11"/>
      <c r="M165" s="11"/>
      <c r="N165" s="11"/>
      <c r="O165" s="11"/>
    </row>
    <row r="166" spans="1:15" ht="10.5" customHeight="1">
      <c r="A166" s="11"/>
      <c r="B166" s="11"/>
      <c r="C166" s="11"/>
      <c r="D166" s="11"/>
      <c r="E166" s="11"/>
      <c r="F166" s="11"/>
      <c r="G166" s="11"/>
      <c r="H166" s="11"/>
      <c r="I166" s="29"/>
      <c r="J166" s="11"/>
      <c r="K166" s="27"/>
      <c r="L166" s="11"/>
      <c r="M166" s="11"/>
      <c r="N166" s="11"/>
      <c r="O166" s="11"/>
    </row>
    <row r="167" spans="1:15" ht="12.75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27"/>
      <c r="L167" s="11"/>
      <c r="M167" s="11"/>
      <c r="N167" s="11"/>
      <c r="O167" s="11"/>
    </row>
    <row r="168" spans="1:15" ht="12.75">
      <c r="A168" s="12" t="s">
        <v>194</v>
      </c>
      <c r="B168" s="12" t="s">
        <v>91</v>
      </c>
      <c r="C168" s="12"/>
      <c r="D168" s="11"/>
      <c r="E168" s="11"/>
      <c r="F168" s="11"/>
      <c r="G168" s="11"/>
      <c r="H168" s="11"/>
      <c r="I168" s="11"/>
      <c r="J168" s="11"/>
      <c r="K168" s="27"/>
      <c r="L168" s="11"/>
      <c r="M168" s="11"/>
      <c r="N168" s="11"/>
      <c r="O168" s="11"/>
    </row>
    <row r="169" spans="1:15" ht="12.75">
      <c r="A169" s="14"/>
      <c r="B169" s="11" t="s">
        <v>298</v>
      </c>
      <c r="C169" s="11"/>
      <c r="D169" s="11"/>
      <c r="E169" s="11"/>
      <c r="F169" s="11"/>
      <c r="G169" s="11"/>
      <c r="H169" s="11"/>
      <c r="I169" s="11"/>
      <c r="J169" s="11"/>
      <c r="K169" s="27"/>
      <c r="L169" s="11"/>
      <c r="M169" s="11"/>
      <c r="N169" s="11"/>
      <c r="O169" s="11"/>
    </row>
    <row r="170" spans="1:15" ht="12.75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27"/>
      <c r="L170" s="11"/>
      <c r="M170" s="11"/>
      <c r="N170" s="11"/>
      <c r="O170" s="11"/>
    </row>
    <row r="171" spans="1:15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27"/>
      <c r="L173" s="11"/>
      <c r="M173" s="11"/>
      <c r="N173" s="11"/>
      <c r="O173" s="11"/>
    </row>
    <row r="174" spans="1:15" ht="12.75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27"/>
      <c r="L175" s="11"/>
      <c r="M175" s="11"/>
      <c r="N175" s="11"/>
      <c r="O175" s="11"/>
    </row>
    <row r="176" spans="1:15" ht="12.75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2.75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5" ht="12.75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27"/>
      <c r="L185" s="11"/>
      <c r="M185" s="11"/>
      <c r="N185" s="11"/>
      <c r="O185" s="11"/>
    </row>
    <row r="186" spans="1:15" ht="12.75">
      <c r="A186" s="94" t="s">
        <v>212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27"/>
      <c r="L186" s="11"/>
      <c r="M186" s="11"/>
      <c r="N186" s="11"/>
      <c r="O186" s="11"/>
    </row>
    <row r="187" spans="1:15" ht="12.75">
      <c r="A187" s="14"/>
      <c r="B187" s="11"/>
      <c r="C187" s="11"/>
      <c r="D187" s="11"/>
      <c r="E187" s="11"/>
      <c r="F187" s="11"/>
      <c r="G187" s="11"/>
      <c r="H187" s="11"/>
      <c r="I187" s="11"/>
      <c r="J187" s="11"/>
      <c r="K187" s="27"/>
      <c r="L187" s="11"/>
      <c r="M187" s="11"/>
      <c r="N187" s="11"/>
      <c r="O187" s="11"/>
    </row>
    <row r="188" spans="1:13" ht="12.75">
      <c r="A188" s="12" t="s">
        <v>81</v>
      </c>
      <c r="B188" s="15" t="s">
        <v>24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 t="s">
        <v>336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 t="s">
        <v>299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12"/>
      <c r="B192" s="11" t="s">
        <v>300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7"/>
    </row>
    <row r="193" spans="1:13" ht="12.75">
      <c r="A193" s="63"/>
      <c r="B193" s="11" t="s">
        <v>301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63"/>
      <c r="B194" s="11" t="s">
        <v>344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63"/>
      <c r="B195" s="11" t="s">
        <v>302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>
      <c r="A196" s="6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>
      <c r="A197" s="12" t="s">
        <v>80</v>
      </c>
      <c r="B197" s="12" t="s">
        <v>31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3"/>
      <c r="B198" s="11" t="s">
        <v>303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3"/>
      <c r="B199" s="11" t="s">
        <v>304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3"/>
      <c r="B200" s="11" t="s">
        <v>323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7"/>
    </row>
    <row r="201" spans="1:13" ht="12.75">
      <c r="A201" s="6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27"/>
    </row>
    <row r="202" spans="1:13" ht="12.75">
      <c r="A202" s="63"/>
      <c r="B202" s="11" t="s">
        <v>305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27"/>
    </row>
    <row r="203" spans="1:13" ht="12.75">
      <c r="A203" s="63"/>
      <c r="B203" s="11" t="s">
        <v>306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27"/>
    </row>
    <row r="204" spans="1:13" ht="12.75">
      <c r="A204" s="63"/>
      <c r="B204" s="11" t="s">
        <v>324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27"/>
    </row>
    <row r="205" spans="1:13" ht="12.75">
      <c r="A205" s="63"/>
      <c r="B205" s="11" t="s">
        <v>215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27"/>
    </row>
    <row r="206" spans="1:13" ht="12.75">
      <c r="A206" s="6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27"/>
    </row>
    <row r="207" spans="1:13" ht="12.75">
      <c r="A207" s="12" t="s">
        <v>82</v>
      </c>
      <c r="B207" s="15" t="s">
        <v>83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2"/>
      <c r="B208" s="11" t="s">
        <v>49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12"/>
      <c r="B209" s="11" t="s">
        <v>307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12" t="s">
        <v>84</v>
      </c>
      <c r="B211" s="12" t="s">
        <v>32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>
      <c r="A212" s="12"/>
      <c r="B212" s="11" t="s">
        <v>224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2.75">
      <c r="A213" s="6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2.75">
      <c r="A214" s="12" t="s">
        <v>72</v>
      </c>
      <c r="B214" s="12" t="s">
        <v>14</v>
      </c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>
      <c r="A215" s="63"/>
      <c r="B215" s="12"/>
      <c r="C215" s="12"/>
      <c r="D215" s="11"/>
      <c r="E215" s="11"/>
      <c r="F215" s="11"/>
      <c r="G215" s="11"/>
      <c r="H215" s="11"/>
      <c r="I215" s="4" t="s">
        <v>6</v>
      </c>
      <c r="J215" s="4"/>
      <c r="K215" s="4" t="s">
        <v>6</v>
      </c>
      <c r="L215" s="11"/>
      <c r="M215" s="48"/>
    </row>
    <row r="216" spans="1:13" ht="12.75">
      <c r="A216" s="63"/>
      <c r="B216" s="12"/>
      <c r="C216" s="12"/>
      <c r="D216" s="11"/>
      <c r="E216" s="11"/>
      <c r="F216" s="11"/>
      <c r="G216" s="11"/>
      <c r="H216" s="11"/>
      <c r="I216" s="4" t="s">
        <v>10</v>
      </c>
      <c r="J216" s="4"/>
      <c r="K216" s="4" t="s">
        <v>322</v>
      </c>
      <c r="L216" s="11"/>
      <c r="M216" s="64"/>
    </row>
    <row r="217" spans="1:16" ht="12.75">
      <c r="A217" s="63"/>
      <c r="B217" s="12"/>
      <c r="C217" s="12"/>
      <c r="D217" s="11"/>
      <c r="E217" s="11"/>
      <c r="F217" s="11"/>
      <c r="G217" s="11"/>
      <c r="H217" s="11"/>
      <c r="I217" s="68" t="str">
        <f>+K103</f>
        <v>31/12/04</v>
      </c>
      <c r="J217" s="4"/>
      <c r="K217" s="68" t="str">
        <f>+I217</f>
        <v>31/12/04</v>
      </c>
      <c r="L217" s="11"/>
      <c r="M217" s="65"/>
      <c r="P217" s="93"/>
    </row>
    <row r="218" spans="1:13" ht="12.75">
      <c r="A218" s="63"/>
      <c r="B218" s="12"/>
      <c r="C218" s="12"/>
      <c r="D218" s="11"/>
      <c r="E218" s="11"/>
      <c r="F218" s="11"/>
      <c r="G218" s="11"/>
      <c r="H218" s="11"/>
      <c r="I218" s="4" t="s">
        <v>13</v>
      </c>
      <c r="J218" s="4"/>
      <c r="K218" s="4" t="s">
        <v>13</v>
      </c>
      <c r="L218" s="11"/>
      <c r="M218" s="64"/>
    </row>
    <row r="219" spans="1:13" ht="9" customHeight="1">
      <c r="A219" s="63"/>
      <c r="B219" s="12"/>
      <c r="C219" s="12"/>
      <c r="D219" s="11"/>
      <c r="E219" s="11"/>
      <c r="F219" s="11"/>
      <c r="G219" s="11"/>
      <c r="H219" s="11"/>
      <c r="I219" s="48"/>
      <c r="J219" s="48"/>
      <c r="K219" s="48"/>
      <c r="L219" s="11"/>
      <c r="M219" s="13"/>
    </row>
    <row r="220" spans="1:16" ht="12.75">
      <c r="A220" s="63"/>
      <c r="B220" s="11" t="s">
        <v>185</v>
      </c>
      <c r="C220" s="11"/>
      <c r="D220" s="11"/>
      <c r="E220" s="11"/>
      <c r="F220" s="11"/>
      <c r="G220" s="11"/>
      <c r="H220" s="11"/>
      <c r="I220" s="27">
        <v>2161</v>
      </c>
      <c r="J220" s="27"/>
      <c r="K220" s="27">
        <v>6232</v>
      </c>
      <c r="L220" s="11"/>
      <c r="M220" s="66"/>
      <c r="P220" s="97"/>
    </row>
    <row r="221" spans="1:16" ht="12.75" hidden="1">
      <c r="A221" s="63"/>
      <c r="B221" s="11" t="s">
        <v>189</v>
      </c>
      <c r="C221" s="11"/>
      <c r="D221" s="11"/>
      <c r="E221" s="11"/>
      <c r="F221" s="11"/>
      <c r="G221" s="11"/>
      <c r="H221" s="11"/>
      <c r="I221" s="96">
        <f>+K221-P221</f>
        <v>0</v>
      </c>
      <c r="J221" s="45"/>
      <c r="K221" s="96">
        <v>0</v>
      </c>
      <c r="L221" s="49"/>
      <c r="M221" s="67"/>
      <c r="P221" s="97"/>
    </row>
    <row r="222" spans="1:16" ht="12.75" hidden="1">
      <c r="A222" s="63"/>
      <c r="B222" s="11"/>
      <c r="C222" s="11"/>
      <c r="D222" s="11"/>
      <c r="E222" s="11"/>
      <c r="F222" s="11"/>
      <c r="G222" s="11"/>
      <c r="H222" s="11"/>
      <c r="I222" s="44">
        <f>+I221+I220</f>
        <v>2161</v>
      </c>
      <c r="J222" s="45"/>
      <c r="K222" s="44">
        <f>+K221+K220</f>
        <v>6232</v>
      </c>
      <c r="L222" s="49"/>
      <c r="M222" s="67"/>
      <c r="P222" s="97"/>
    </row>
    <row r="223" spans="1:16" ht="12.75">
      <c r="A223" s="63"/>
      <c r="B223" s="11" t="s">
        <v>337</v>
      </c>
      <c r="C223" s="11"/>
      <c r="D223" s="11"/>
      <c r="E223" s="11"/>
      <c r="F223" s="11"/>
      <c r="G223" s="11"/>
      <c r="H223" s="11"/>
      <c r="I223" s="44">
        <v>1</v>
      </c>
      <c r="J223" s="45"/>
      <c r="K223" s="44">
        <v>4</v>
      </c>
      <c r="L223" s="49"/>
      <c r="M223" s="67"/>
      <c r="P223" s="97"/>
    </row>
    <row r="224" spans="1:13" ht="13.5" thickBot="1">
      <c r="A224" s="63"/>
      <c r="B224" s="11"/>
      <c r="C224" s="11"/>
      <c r="D224" s="11"/>
      <c r="E224" s="11"/>
      <c r="F224" s="11"/>
      <c r="G224" s="11"/>
      <c r="H224" s="11"/>
      <c r="I224" s="84">
        <f>+I223+I222</f>
        <v>2162</v>
      </c>
      <c r="J224" s="27"/>
      <c r="K224" s="84">
        <f>+K223+K222</f>
        <v>6236</v>
      </c>
      <c r="L224" s="11"/>
      <c r="M224" s="66"/>
    </row>
    <row r="225" spans="1:13" ht="12.75">
      <c r="A225" s="63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12"/>
      <c r="B226" s="13" t="s">
        <v>286</v>
      </c>
      <c r="C226" s="13"/>
      <c r="D226" s="13"/>
      <c r="E226" s="13"/>
      <c r="F226" s="13"/>
      <c r="G226" s="13"/>
      <c r="H226" s="13"/>
      <c r="I226" s="13"/>
      <c r="J226" s="13"/>
      <c r="K226" s="42"/>
      <c r="L226" s="11"/>
      <c r="M226" s="11"/>
    </row>
    <row r="227" spans="1:13" ht="12.75">
      <c r="A227" s="12"/>
      <c r="B227" s="43" t="s">
        <v>287</v>
      </c>
      <c r="C227" s="13"/>
      <c r="D227" s="13"/>
      <c r="E227" s="13"/>
      <c r="F227" s="13"/>
      <c r="G227" s="13"/>
      <c r="H227" s="13"/>
      <c r="I227" s="13"/>
      <c r="J227" s="13"/>
      <c r="K227" s="31"/>
      <c r="L227" s="11"/>
      <c r="M227" s="11"/>
    </row>
    <row r="228" spans="1:13" ht="12.75">
      <c r="A228" s="12"/>
      <c r="B228" s="43"/>
      <c r="C228" s="13"/>
      <c r="D228" s="13"/>
      <c r="E228" s="13"/>
      <c r="F228" s="13"/>
      <c r="G228" s="13"/>
      <c r="H228" s="13"/>
      <c r="I228" s="13"/>
      <c r="J228" s="13"/>
      <c r="K228" s="31"/>
      <c r="L228" s="11"/>
      <c r="M228" s="11"/>
    </row>
    <row r="229" spans="1:13" ht="12.75">
      <c r="A229" s="12" t="s">
        <v>73</v>
      </c>
      <c r="B229" s="12" t="s">
        <v>38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63"/>
      <c r="B230" s="11" t="s">
        <v>39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6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12" t="s">
        <v>74</v>
      </c>
      <c r="B232" s="12" t="s">
        <v>28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2"/>
      <c r="B233" s="11" t="s">
        <v>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6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12" t="s">
        <v>75</v>
      </c>
      <c r="B235" s="12" t="s">
        <v>169</v>
      </c>
      <c r="C235" s="12" t="s">
        <v>30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63"/>
      <c r="C236" s="11" t="s">
        <v>50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6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63"/>
      <c r="B238" s="12" t="s">
        <v>170</v>
      </c>
      <c r="C238" s="12" t="s">
        <v>171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63"/>
      <c r="C239" s="11" t="s">
        <v>172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>
      <c r="A240" s="6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12" t="s">
        <v>163</v>
      </c>
      <c r="B241" s="12" t="s">
        <v>190</v>
      </c>
      <c r="C241" s="11"/>
      <c r="D241" s="11"/>
      <c r="E241" s="11"/>
      <c r="F241" s="11"/>
      <c r="G241" s="11"/>
      <c r="H241" s="11"/>
      <c r="I241" s="11"/>
      <c r="J241" s="11"/>
      <c r="K241" s="101"/>
      <c r="L241" s="11"/>
      <c r="M241" s="11"/>
    </row>
    <row r="242" spans="1:13" ht="12.75">
      <c r="A242" s="63"/>
      <c r="B242" s="11" t="s">
        <v>280</v>
      </c>
      <c r="C242" s="11"/>
      <c r="D242" s="11"/>
      <c r="E242" s="11"/>
      <c r="F242" s="11"/>
      <c r="G242" s="11"/>
      <c r="H242" s="11"/>
      <c r="I242" s="32"/>
      <c r="J242" s="32"/>
      <c r="K242" s="101"/>
      <c r="L242" s="32"/>
      <c r="M242" s="32"/>
    </row>
    <row r="243" spans="1:12" ht="12.75">
      <c r="A243" s="63"/>
      <c r="B243" s="15"/>
      <c r="C243" s="11"/>
      <c r="D243" s="11"/>
      <c r="E243" s="11"/>
      <c r="F243" s="11"/>
      <c r="G243" s="11"/>
      <c r="H243" s="11"/>
      <c r="I243" s="4"/>
      <c r="J243" s="52"/>
      <c r="K243" s="101"/>
      <c r="L243" s="52"/>
    </row>
    <row r="244" spans="1:12" ht="12.75">
      <c r="A244" s="63"/>
      <c r="B244" s="15"/>
      <c r="C244" s="11"/>
      <c r="D244" s="11"/>
      <c r="E244" s="11"/>
      <c r="F244" s="11"/>
      <c r="G244" s="11"/>
      <c r="H244" s="11"/>
      <c r="I244" s="4"/>
      <c r="J244" s="52"/>
      <c r="K244" s="101"/>
      <c r="L244" s="52"/>
    </row>
    <row r="245" spans="1:12" ht="12.75">
      <c r="A245" s="63"/>
      <c r="B245" s="15"/>
      <c r="C245" s="11"/>
      <c r="D245" s="11"/>
      <c r="E245" s="11"/>
      <c r="F245" s="11"/>
      <c r="G245" s="11"/>
      <c r="H245" s="11"/>
      <c r="I245" s="4"/>
      <c r="J245" s="52"/>
      <c r="K245" s="101"/>
      <c r="L245" s="52"/>
    </row>
    <row r="246" spans="1:12" ht="12.75">
      <c r="A246" s="63"/>
      <c r="B246" s="15"/>
      <c r="C246" s="11"/>
      <c r="D246" s="11"/>
      <c r="E246" s="11"/>
      <c r="F246" s="11"/>
      <c r="G246" s="11"/>
      <c r="H246" s="11"/>
      <c r="I246" s="4"/>
      <c r="J246" s="52"/>
      <c r="K246" s="101"/>
      <c r="L246" s="52"/>
    </row>
    <row r="247" spans="1:12" ht="12.75">
      <c r="A247" s="63"/>
      <c r="B247" s="15"/>
      <c r="C247" s="11"/>
      <c r="D247" s="11"/>
      <c r="E247" s="11"/>
      <c r="F247" s="11"/>
      <c r="G247" s="11"/>
      <c r="H247" s="11"/>
      <c r="I247" s="4"/>
      <c r="J247" s="52"/>
      <c r="K247" s="101"/>
      <c r="L247" s="52"/>
    </row>
    <row r="248" spans="1:13" ht="12.75">
      <c r="A248" s="12" t="s">
        <v>77</v>
      </c>
      <c r="B248" s="12" t="s">
        <v>76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63"/>
      <c r="B249" s="11" t="s">
        <v>147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63"/>
      <c r="B250" s="11" t="s">
        <v>148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6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2" t="s">
        <v>78</v>
      </c>
      <c r="B252" s="12" t="s">
        <v>79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12"/>
      <c r="B253" s="11" t="s">
        <v>44</v>
      </c>
      <c r="C253" s="11" t="s">
        <v>167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4"/>
      <c r="C254" s="11" t="s">
        <v>283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4"/>
      <c r="C255" s="11" t="s">
        <v>214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 t="s">
        <v>215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168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 t="s">
        <v>338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1" t="s">
        <v>339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341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340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C264" s="11" t="s">
        <v>342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343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4"/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 t="s">
        <v>195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284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B270" t="s">
        <v>43</v>
      </c>
      <c r="C270" s="11" t="s">
        <v>225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233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226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 t="s">
        <v>227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 t="s">
        <v>228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234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238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 t="s">
        <v>239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 t="s">
        <v>240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231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235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4"/>
      <c r="C283" s="11" t="s">
        <v>232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27"/>
    </row>
    <row r="284" spans="1:13" ht="12.75">
      <c r="A284" s="14"/>
      <c r="C284" s="11" t="s">
        <v>236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27"/>
    </row>
    <row r="285" spans="1:13" ht="12.75">
      <c r="A285" s="14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27"/>
    </row>
    <row r="286" spans="1:13" ht="12.75">
      <c r="A286" s="14"/>
      <c r="C286" s="11" t="s">
        <v>237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27"/>
    </row>
    <row r="287" spans="1:13" ht="12.75">
      <c r="A287" s="14"/>
      <c r="C287" s="11" t="s">
        <v>229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27"/>
    </row>
    <row r="288" spans="1:13" ht="12.75">
      <c r="A288" s="14"/>
      <c r="C288" s="11" t="s">
        <v>230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27"/>
    </row>
    <row r="289" spans="1:13" ht="12.75">
      <c r="A289" s="14"/>
      <c r="C289" s="11" t="s">
        <v>244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27"/>
    </row>
    <row r="290" spans="1:13" ht="12.75">
      <c r="A290" s="1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27"/>
    </row>
    <row r="291" spans="1:13" ht="12.75">
      <c r="A291" s="14"/>
      <c r="C291" s="11" t="s">
        <v>241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27"/>
    </row>
    <row r="292" spans="1:13" ht="12.75">
      <c r="A292" s="14"/>
      <c r="C292" s="11" t="s">
        <v>242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27"/>
    </row>
    <row r="293" spans="1:13" ht="12.75">
      <c r="A293" s="14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27"/>
    </row>
    <row r="294" spans="1:13" ht="12.75">
      <c r="A294" s="14"/>
      <c r="C294" s="11" t="s">
        <v>308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27"/>
    </row>
    <row r="295" spans="1:13" ht="12.75">
      <c r="A295" s="11"/>
      <c r="B295" s="11"/>
      <c r="C295" s="11" t="s">
        <v>309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>
      <c r="A297" s="12" t="s">
        <v>85</v>
      </c>
      <c r="B297" s="12" t="s">
        <v>33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12.75">
      <c r="A298" s="11"/>
      <c r="B298" s="11" t="s">
        <v>311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>
      <c r="A299" s="14"/>
      <c r="B299" t="s">
        <v>312</v>
      </c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13" ht="12.75">
      <c r="A301" s="14"/>
      <c r="J301" s="11"/>
      <c r="K301" s="11"/>
      <c r="L301" s="11"/>
      <c r="M301" s="11"/>
    </row>
    <row r="302" spans="1:13" ht="12.75">
      <c r="A302" s="14"/>
      <c r="J302" s="11"/>
      <c r="K302" s="11"/>
      <c r="L302" s="11"/>
      <c r="M302" s="11"/>
    </row>
    <row r="303" spans="1:13" ht="12.75">
      <c r="A303" s="14"/>
      <c r="J303" s="11"/>
      <c r="K303" s="11"/>
      <c r="L303" s="11"/>
      <c r="M303" s="11"/>
    </row>
    <row r="304" spans="1:13" ht="12.75">
      <c r="A304" s="14"/>
      <c r="J304" s="11"/>
      <c r="K304" s="11"/>
      <c r="L304" s="11"/>
      <c r="M304" s="11"/>
    </row>
    <row r="305" spans="1:13" ht="12.75">
      <c r="A305" s="14"/>
      <c r="J305" s="11"/>
      <c r="K305" s="11"/>
      <c r="L305" s="11"/>
      <c r="M305" s="11"/>
    </row>
    <row r="306" spans="1:13" ht="12.75">
      <c r="A306" s="14"/>
      <c r="J306" s="11"/>
      <c r="K306" s="11"/>
      <c r="L306" s="11"/>
      <c r="M306" s="11"/>
    </row>
    <row r="307" spans="1:13" ht="12.75">
      <c r="A307" s="14"/>
      <c r="J307" s="11"/>
      <c r="K307" s="11"/>
      <c r="L307" s="11"/>
      <c r="M307" s="11"/>
    </row>
    <row r="308" spans="1:8" ht="12.75">
      <c r="A308" s="12" t="s">
        <v>86</v>
      </c>
      <c r="B308" s="12" t="s">
        <v>87</v>
      </c>
      <c r="C308" s="11"/>
      <c r="D308" s="11"/>
      <c r="E308" s="11"/>
      <c r="F308" s="11"/>
      <c r="G308" s="11"/>
      <c r="H308" s="11"/>
    </row>
    <row r="309" spans="1:13" ht="12.75">
      <c r="A309" s="11"/>
      <c r="B309" s="12"/>
      <c r="C309" s="11"/>
      <c r="D309" s="11"/>
      <c r="E309" s="11"/>
      <c r="F309" s="102" t="s">
        <v>4</v>
      </c>
      <c r="G309" s="102"/>
      <c r="H309" s="102"/>
      <c r="I309" s="102"/>
      <c r="K309" s="102" t="s">
        <v>5</v>
      </c>
      <c r="L309" s="102"/>
      <c r="M309" s="102"/>
    </row>
    <row r="310" spans="1:13" ht="12.75">
      <c r="A310" s="14"/>
      <c r="B310" s="11"/>
      <c r="C310" s="11"/>
      <c r="D310" s="11"/>
      <c r="E310" s="11"/>
      <c r="F310" s="78" t="s">
        <v>6</v>
      </c>
      <c r="G310" s="79"/>
      <c r="H310" s="79"/>
      <c r="I310" s="78" t="s">
        <v>7</v>
      </c>
      <c r="J310" s="78"/>
      <c r="K310" s="78" t="s">
        <v>6</v>
      </c>
      <c r="L310" s="79"/>
      <c r="M310" s="78" t="s">
        <v>7</v>
      </c>
    </row>
    <row r="311" spans="1:13" ht="12.75">
      <c r="A311" s="14"/>
      <c r="B311" s="11"/>
      <c r="C311" s="11"/>
      <c r="D311" s="11"/>
      <c r="E311" s="11"/>
      <c r="F311" s="78" t="s">
        <v>8</v>
      </c>
      <c r="G311" s="79"/>
      <c r="H311" s="79"/>
      <c r="I311" s="78" t="s">
        <v>9</v>
      </c>
      <c r="J311" s="78"/>
      <c r="K311" s="78" t="s">
        <v>8</v>
      </c>
      <c r="L311" s="79"/>
      <c r="M311" s="78" t="s">
        <v>9</v>
      </c>
    </row>
    <row r="312" spans="1:13" ht="12.75">
      <c r="A312" s="14"/>
      <c r="B312" s="11"/>
      <c r="C312" s="11"/>
      <c r="D312" s="11"/>
      <c r="E312" s="11"/>
      <c r="F312" s="78" t="s">
        <v>10</v>
      </c>
      <c r="G312" s="79"/>
      <c r="H312" s="79"/>
      <c r="I312" s="78" t="s">
        <v>10</v>
      </c>
      <c r="J312" s="78"/>
      <c r="K312" s="78" t="s">
        <v>11</v>
      </c>
      <c r="L312" s="79"/>
      <c r="M312" s="78" t="s">
        <v>12</v>
      </c>
    </row>
    <row r="313" spans="1:13" ht="12.75">
      <c r="A313" s="14"/>
      <c r="F313" s="80" t="str">
        <f>+'Income '!B14</f>
        <v>31/12/04</v>
      </c>
      <c r="G313" s="79"/>
      <c r="H313" s="79"/>
      <c r="I313" s="80" t="str">
        <f>+'Income '!E14</f>
        <v>31/12/03</v>
      </c>
      <c r="J313" s="81"/>
      <c r="K313" s="80" t="str">
        <f>+'Income '!G14</f>
        <v>31/12/04</v>
      </c>
      <c r="L313" s="79"/>
      <c r="M313" s="80" t="str">
        <f>+'Income '!I14</f>
        <v>31/12/03</v>
      </c>
    </row>
    <row r="314" spans="1:13" ht="12.75">
      <c r="A314" s="14"/>
      <c r="B314" s="72" t="s">
        <v>104</v>
      </c>
      <c r="C314" s="61"/>
      <c r="D314" s="61"/>
      <c r="E314" s="61"/>
      <c r="F314" s="11"/>
      <c r="G314" s="11"/>
      <c r="H314" s="11"/>
      <c r="I314" s="11"/>
      <c r="J314" s="11"/>
      <c r="K314" s="11"/>
      <c r="L314" s="11"/>
      <c r="M314" s="11"/>
    </row>
    <row r="315" spans="1:13" ht="13.5" thickBot="1">
      <c r="A315" s="14"/>
      <c r="B315" s="61" t="s">
        <v>105</v>
      </c>
      <c r="C315" s="61"/>
      <c r="D315" s="61"/>
      <c r="E315" s="61"/>
      <c r="F315" s="57">
        <f>+'Income '!B37</f>
        <v>6998</v>
      </c>
      <c r="G315" s="18"/>
      <c r="H315" s="18"/>
      <c r="I315" s="57">
        <f>+'Income '!E37</f>
        <v>2455</v>
      </c>
      <c r="J315" s="18"/>
      <c r="K315" s="57">
        <f>+'Income '!G37</f>
        <v>18214</v>
      </c>
      <c r="L315" s="18"/>
      <c r="M315" s="57">
        <f>+'Income '!I37</f>
        <v>10190</v>
      </c>
    </row>
    <row r="316" spans="1:13" ht="11.25" customHeight="1">
      <c r="A316" s="14"/>
      <c r="B316" s="61"/>
      <c r="C316" s="61"/>
      <c r="D316" s="61"/>
      <c r="E316" s="61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73" t="s">
        <v>106</v>
      </c>
      <c r="C317" s="61"/>
      <c r="D317" s="61"/>
      <c r="E317" s="61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14"/>
      <c r="B318" s="61" t="s">
        <v>51</v>
      </c>
      <c r="C318" s="61"/>
      <c r="D318" s="61"/>
      <c r="E318" s="61"/>
      <c r="F318" s="18">
        <v>77671252</v>
      </c>
      <c r="G318" s="18"/>
      <c r="H318" s="18"/>
      <c r="I318" s="18">
        <f>+M318</f>
        <v>77406885</v>
      </c>
      <c r="J318" s="18"/>
      <c r="K318" s="18">
        <v>77671252</v>
      </c>
      <c r="L318" s="18"/>
      <c r="M318" s="18">
        <v>77406885</v>
      </c>
    </row>
    <row r="319" spans="1:13" ht="11.25" customHeight="1">
      <c r="A319" s="14"/>
      <c r="B319" s="61"/>
      <c r="C319" s="61"/>
      <c r="D319" s="61"/>
      <c r="E319" s="61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4"/>
      <c r="B320" s="61" t="s">
        <v>107</v>
      </c>
      <c r="C320" s="61"/>
      <c r="D320" s="61"/>
      <c r="E320" s="61"/>
      <c r="F320" s="3">
        <f>ROUND(+F315*1000/F318*100,2)</f>
        <v>9.01</v>
      </c>
      <c r="G320" s="3"/>
      <c r="H320" s="3"/>
      <c r="I320" s="3">
        <f>ROUND(+I315*1000/I318*100,2)</f>
        <v>3.17</v>
      </c>
      <c r="J320" s="3"/>
      <c r="K320" s="3">
        <f>ROUND(+K315*1000/K318*100,2)</f>
        <v>23.45</v>
      </c>
      <c r="L320" s="3"/>
      <c r="M320" s="69">
        <f>ROUND(+M315*1000/M318*100,2)</f>
        <v>13.16</v>
      </c>
    </row>
    <row r="321" spans="1:13" ht="11.25" customHeight="1">
      <c r="A321" s="14"/>
      <c r="B321" s="61"/>
      <c r="C321" s="61"/>
      <c r="D321" s="61"/>
      <c r="E321" s="61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14"/>
      <c r="B322" s="73" t="s">
        <v>108</v>
      </c>
      <c r="C322" s="61"/>
      <c r="D322" s="61"/>
      <c r="E322" s="61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14"/>
      <c r="B323" s="61" t="s">
        <v>109</v>
      </c>
      <c r="C323" s="61"/>
      <c r="D323" s="61"/>
      <c r="E323" s="61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14"/>
      <c r="B324" s="61"/>
      <c r="C324" s="61" t="s">
        <v>110</v>
      </c>
      <c r="D324" s="61"/>
      <c r="E324" s="61"/>
      <c r="F324" s="18">
        <v>5806000</v>
      </c>
      <c r="G324" s="18"/>
      <c r="H324" s="18"/>
      <c r="I324" s="18">
        <f>+M324</f>
        <v>5806000</v>
      </c>
      <c r="J324" s="18"/>
      <c r="K324" s="18">
        <v>5806000</v>
      </c>
      <c r="L324" s="3"/>
      <c r="M324" s="18">
        <v>5806000</v>
      </c>
    </row>
    <row r="325" spans="1:5" ht="12.75">
      <c r="A325" s="14"/>
      <c r="B325" s="61"/>
      <c r="C325" s="61" t="s">
        <v>111</v>
      </c>
      <c r="D325" s="61"/>
      <c r="E325" s="61"/>
    </row>
    <row r="326" spans="1:13" ht="12.75">
      <c r="A326" s="14"/>
      <c r="B326" s="61"/>
      <c r="C326" s="61" t="s">
        <v>112</v>
      </c>
      <c r="D326" s="61"/>
      <c r="E326" s="61"/>
      <c r="F326" s="18">
        <v>-3720012</v>
      </c>
      <c r="G326" s="18"/>
      <c r="H326" s="18"/>
      <c r="I326" s="18">
        <f>+M326</f>
        <v>-4778785</v>
      </c>
      <c r="J326" s="18"/>
      <c r="K326" s="18">
        <v>-3720012</v>
      </c>
      <c r="L326" s="3"/>
      <c r="M326" s="18">
        <v>-4778785</v>
      </c>
    </row>
    <row r="327" spans="1:13" ht="12.75">
      <c r="A327" s="14"/>
      <c r="B327" s="61" t="s">
        <v>113</v>
      </c>
      <c r="C327" s="61"/>
      <c r="D327" s="61"/>
      <c r="E327" s="61"/>
      <c r="F327" s="70">
        <f>+F318+F324+F326</f>
        <v>79757240</v>
      </c>
      <c r="G327" s="3"/>
      <c r="H327" s="3"/>
      <c r="I327" s="70">
        <f>+I318+I324+I326</f>
        <v>78434100</v>
      </c>
      <c r="J327" s="3"/>
      <c r="K327" s="70">
        <f>+K318+K324+K326</f>
        <v>79757240</v>
      </c>
      <c r="L327" s="3"/>
      <c r="M327" s="70">
        <f>+M318+M324+M326</f>
        <v>78434100</v>
      </c>
    </row>
    <row r="328" spans="1:13" ht="12.75">
      <c r="A328" s="14"/>
      <c r="B328" s="61" t="s">
        <v>114</v>
      </c>
      <c r="C328" s="61"/>
      <c r="D328" s="61"/>
      <c r="E328" s="61"/>
      <c r="F328" s="3"/>
      <c r="G328" s="3"/>
      <c r="H328" s="3"/>
      <c r="I328" s="3"/>
      <c r="J328" s="3"/>
      <c r="K328" s="3"/>
      <c r="L328" s="3"/>
      <c r="M328" s="3"/>
    </row>
    <row r="329" spans="1:13" ht="11.25" customHeight="1">
      <c r="A329" s="14"/>
      <c r="B329" s="61"/>
      <c r="C329" s="61"/>
      <c r="D329" s="61"/>
      <c r="E329" s="61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14"/>
      <c r="B330" s="61" t="s">
        <v>213</v>
      </c>
      <c r="C330" s="61"/>
      <c r="D330" s="61"/>
      <c r="E330" s="61"/>
      <c r="F330" s="71">
        <f>+'Income '!B42</f>
        <v>8.77</v>
      </c>
      <c r="G330" s="3"/>
      <c r="H330" s="3"/>
      <c r="I330" s="3">
        <f>MIN(I320,ROUND(I315*1000/I327*100,2))</f>
        <v>3.13</v>
      </c>
      <c r="J330" s="3"/>
      <c r="K330" s="71">
        <f>+'Income '!G42</f>
        <v>22.84</v>
      </c>
      <c r="L330" s="3"/>
      <c r="M330" s="69">
        <f>MIN(M320,ROUND(M315*1000/M327*100,2))</f>
        <v>12.99</v>
      </c>
    </row>
    <row r="331" spans="1:13" ht="12.75">
      <c r="A331" s="11"/>
      <c r="B331" s="61"/>
      <c r="C331" s="61"/>
      <c r="D331" s="61"/>
      <c r="E331" s="61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4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4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4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4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4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41"/>
      <c r="L337" s="11"/>
      <c r="M337" s="11"/>
    </row>
    <row r="338" spans="1:13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41"/>
      <c r="L338" s="11"/>
      <c r="M338" s="11"/>
    </row>
    <row r="339" spans="1:1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41"/>
      <c r="L339" s="11"/>
      <c r="M339" s="11"/>
    </row>
    <row r="340" spans="1:1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41"/>
      <c r="L340" s="11"/>
      <c r="M340" s="11"/>
    </row>
    <row r="341" spans="1:13" ht="12.75">
      <c r="A341" s="38" t="s">
        <v>25</v>
      </c>
      <c r="B341" s="38"/>
      <c r="C341" s="38"/>
      <c r="D341" s="38"/>
      <c r="E341" s="38"/>
      <c r="F341" s="11"/>
      <c r="G341" s="11"/>
      <c r="H341" s="11"/>
      <c r="I341" s="11"/>
      <c r="J341" s="11"/>
      <c r="K341" s="11"/>
      <c r="L341" s="11"/>
      <c r="M341" s="11"/>
    </row>
    <row r="342" spans="6:13" ht="12.75"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38"/>
      <c r="B343" s="38"/>
      <c r="C343" s="38"/>
      <c r="D343" s="38"/>
      <c r="E343" s="38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38"/>
      <c r="B344" s="38"/>
      <c r="C344" s="38"/>
      <c r="D344" s="38"/>
      <c r="E344" s="38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38" t="s">
        <v>46</v>
      </c>
      <c r="B345" s="38"/>
      <c r="C345" s="38"/>
      <c r="D345" s="38"/>
      <c r="E345" s="38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38" t="s">
        <v>176</v>
      </c>
      <c r="B346" s="38"/>
      <c r="C346" s="38"/>
      <c r="D346" s="38"/>
      <c r="E346" s="38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11" t="s">
        <v>47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3" t="s">
        <v>42</v>
      </c>
      <c r="B349" s="3"/>
      <c r="C349" s="3"/>
      <c r="D349" s="3"/>
      <c r="E349" s="3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39" t="s">
        <v>345</v>
      </c>
      <c r="B350" s="39"/>
      <c r="C350" s="3"/>
      <c r="D350" s="3"/>
      <c r="E350" s="3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30"/>
    </row>
    <row r="357" spans="1:13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</sheetData>
  <mergeCells count="6">
    <mergeCell ref="I63:K63"/>
    <mergeCell ref="I69:K69"/>
    <mergeCell ref="F309:I309"/>
    <mergeCell ref="K309:M309"/>
    <mergeCell ref="I71:K71"/>
    <mergeCell ref="I72:K72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2005-01-24T07:38:14Z</cp:lastPrinted>
  <dcterms:created xsi:type="dcterms:W3CDTF">2000-01-27T05:15:51Z</dcterms:created>
  <dcterms:modified xsi:type="dcterms:W3CDTF">2005-01-24T07:42:51Z</dcterms:modified>
  <cp:category/>
  <cp:version/>
  <cp:contentType/>
  <cp:contentStatus/>
</cp:coreProperties>
</file>